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<sst xmlns="http://schemas.openxmlformats.org/spreadsheetml/2006/main" count="6316" uniqueCount="2914">
  <si>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</si>
  <si>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</si>
  <si>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</si>
  <si>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</si>
  <si>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</si>
  <si>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</si>
  <si>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</si>
  <si>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</si>
  <si>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</si>
  <si>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</si>
  <si>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</si>
  <si>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</si>
  <si>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</si>
  <si>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</si>
  <si>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</si>
  <si>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</si>
  <si>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</si>
  <si>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</si>
  <si>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</si>
  <si>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</si>
  <si>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</si>
  <si>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</si>
  <si>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</si>
  <si>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</si>
  <si>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</si>
  <si>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</si>
  <si>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</si>
  <si>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</si>
  <si>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</si>
  <si>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</si>
  <si>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</si>
  <si>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</si>
  <si>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</si>
  <si>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</si>
  <si>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</si>
  <si>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</si>
  <si>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</si>
  <si>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</si>
  <si>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</si>
  <si>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</si>
  <si>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</si>
  <si>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</si>
  <si>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</si>
  <si>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</si>
  <si>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</si>
  <si>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</si>
  <si>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</si>
  <si>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</si>
  <si>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</si>
  <si>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</si>
  <si>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</si>
  <si>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</si>
  <si>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</si>
  <si>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</si>
  <si>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</si>
  <si>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</si>
  <si>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</si>
  <si>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</si>
  <si>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</si>
  <si>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</si>
  <si>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</si>
  <si>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</si>
  <si>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</si>
  <si>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</si>
  <si>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</si>
  <si>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</si>
  <si>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</si>
  <si>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</si>
  <si>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</si>
  <si>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</si>
  <si>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</si>
  <si>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</si>
  <si>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</si>
  <si>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</si>
  <si>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</si>
  <si>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</si>
  <si>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</si>
  <si>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</si>
  <si>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</si>
  <si>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</si>
  <si>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</si>
  <si>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</si>
  <si>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</si>
  <si>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</si>
  <si>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</si>
  <si>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</si>
  <si>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</si>
  <si>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</si>
  <si>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</si>
  <si>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</si>
  <si>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</si>
  <si>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</si>
  <si>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</si>
  <si>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</si>
  <si>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</si>
  <si>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</si>
  <si>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</si>
  <si>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</si>
  <si>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</si>
  <si>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</si>
  <si>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</si>
  <si>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</si>
  <si>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</si>
  <si>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</si>
  <si>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</si>
  <si>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</si>
  <si>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</si>
  <si>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</si>
  <si>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</si>
  <si>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</si>
  <si>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</si>
  <si>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</si>
  <si>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</si>
  <si>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</si>
  <si>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</si>
  <si>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</si>
  <si>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</si>
  <si>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</si>
  <si>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</si>
  <si>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</si>
  <si>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</si>
  <si>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</si>
  <si>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</si>
  <si>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</si>
  <si>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</si>
  <si>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</si>
  <si>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</si>
  <si>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</si>
  <si>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</si>
  <si>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</si>
  <si>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</si>
  <si>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</si>
  <si>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</si>
  <si>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</si>
  <si>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</si>
  <si>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</si>
  <si>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</si>
  <si>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</si>
  <si>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</si>
  <si>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</si>
  <si>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</si>
  <si>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</si>
  <si>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</si>
  <si>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</si>
  <si>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</si>
  <si>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</si>
  <si>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</si>
  <si>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</si>
  <si>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</si>
  <si>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</si>
  <si>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</si>
  <si>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</si>
  <si>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</si>
  <si>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</si>
  <si>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</si>
  <si>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</si>
  <si>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</si>
  <si>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</si>
  <si>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</si>
  <si>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</si>
  <si>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</si>
  <si>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</si>
  <si>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</si>
  <si>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</si>
  <si>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</si>
  <si>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</si>
  <si>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</si>
  <si>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</si>
  <si>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</si>
  <si>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</si>
  <si>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</si>
  <si>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</si>
  <si>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</si>
  <si>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</si>
  <si>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</si>
  <si>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</si>
  <si>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</si>
  <si>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</si>
  <si>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</si>
  <si>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</si>
  <si>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</si>
  <si>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</si>
  <si>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</si>
  <si>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</si>
  <si>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</si>
  <si>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</si>
  <si>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</si>
  <si>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</si>
  <si>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</si>
  <si>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</si>
  <si>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</si>
  <si>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</si>
  <si>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</si>
  <si>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</si>
  <si>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</si>
  <si>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</si>
  <si>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</si>
  <si>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</si>
  <si>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</si>
  <si>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</si>
  <si>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</si>
  <si>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</si>
  <si>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</si>
  <si>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</si>
  <si>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</si>
  <si>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</si>
  <si>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</si>
  <si>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</si>
  <si>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</si>
  <si>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</si>
  <si>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</si>
  <si>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</si>
  <si>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</si>
  <si>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</si>
  <si>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</si>
  <si>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</si>
  <si>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</si>
  <si>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</si>
  <si>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</si>
  <si>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</si>
  <si>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</si>
  <si>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</si>
  <si>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</si>
  <si>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</si>
  <si>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</si>
  <si>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</si>
  <si>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</si>
  <si>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</si>
  <si>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</si>
  <si>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</si>
  <si>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</si>
  <si>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</si>
  <si>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</si>
  <si>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</si>
  <si>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</si>
  <si>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</si>
  <si>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</si>
  <si>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</si>
  <si>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</si>
  <si>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</si>
  <si>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</si>
  <si>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</si>
  <si>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</si>
  <si>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</si>
  <si>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</si>
  <si>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</si>
  <si>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</si>
  <si>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</si>
  <si>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</si>
  <si>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</si>
  <si>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</si>
  <si>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</si>
  <si>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</si>
  <si>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</si>
  <si>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</si>
  <si>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</si>
  <si>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</si>
  <si>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</si>
  <si>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</si>
  <si>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</si>
  <si>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</si>
  <si>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</si>
  <si>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</si>
  <si>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</si>
  <si>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</si>
  <si>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</si>
  <si>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</si>
  <si>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</si>
  <si>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</si>
  <si>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</si>
  <si>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</si>
  <si>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</si>
  <si>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</si>
  <si>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</si>
  <si>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</si>
  <si>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</si>
  <si>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</si>
  <si>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</si>
  <si>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</si>
  <si>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</si>
  <si>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</si>
  <si>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</si>
  <si>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</si>
  <si>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</si>
  <si>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</si>
  <si>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</si>
  <si>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</si>
  <si>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</si>
  <si>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</si>
  <si>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</si>
  <si>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</si>
  <si>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</si>
  <si>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</si>
  <si>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</si>
  <si>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</si>
  <si>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</si>
  <si>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</si>
  <si>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</si>
  <si>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</si>
  <si>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</si>
  <si>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</si>
  <si>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</si>
  <si>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</si>
  <si>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</si>
  <si>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</si>
  <si>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</si>
  <si>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</si>
  <si>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</si>
  <si>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</si>
  <si>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</si>
  <si>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</si>
  <si>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</si>
  <si>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</si>
  <si>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</si>
  <si>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</si>
  <si>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</si>
  <si>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</si>
  <si>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</si>
  <si>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</si>
  <si>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</si>
  <si>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</si>
  <si>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</si>
  <si>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</si>
  <si>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</si>
  <si>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</si>
  <si>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</si>
  <si>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</si>
  <si>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</si>
  <si>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</si>
  <si>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</si>
  <si>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</si>
  <si>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</si>
  <si>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</si>
  <si>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</si>
  <si>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</si>
  <si>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</si>
  <si>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</si>
  <si>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</si>
  <si>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</si>
  <si>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</si>
  <si>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</si>
  <si>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</si>
  <si>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</si>
  <si>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</si>
  <si>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</si>
  <si>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</si>
  <si>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</si>
  <si>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</si>
  <si>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</si>
  <si>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</si>
  <si>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</si>
  <si>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</si>
  <si>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</si>
  <si>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</si>
  <si>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</si>
  <si>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</si>
  <si>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</si>
  <si>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</si>
  <si>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</si>
  <si>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</si>
  <si>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</si>
  <si>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</si>
  <si>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</si>
  <si>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</si>
  <si>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</si>
  <si>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</si>
  <si>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</si>
  <si>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</si>
  <si>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</si>
  <si>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</si>
  <si>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</si>
  <si>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</si>
  <si>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</si>
  <si>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</si>
  <si>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</si>
  <si>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</si>
  <si>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</si>
  <si>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</si>
  <si>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</si>
  <si>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</si>
  <si>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</si>
  <si>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</si>
  <si>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</si>
  <si>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</si>
  <si>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</si>
  <si>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</si>
  <si>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</si>
  <si>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</si>
  <si>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</si>
  <si>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</si>
  <si>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</si>
  <si>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</si>
  <si>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</si>
  <si>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</si>
  <si>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</si>
  <si>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</si>
  <si>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</si>
  <si>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</si>
  <si>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</si>
  <si>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</si>
  <si>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</si>
  <si>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</si>
  <si>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</si>
  <si>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</si>
  <si>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</si>
  <si>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</si>
  <si>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</si>
  <si>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</si>
  <si>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</si>
  <si>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</si>
  <si>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</si>
  <si>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</si>
  <si>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</si>
  <si>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</si>
  <si>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</si>
  <si>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</si>
  <si>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</si>
  <si>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</si>
  <si>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</si>
  <si>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</si>
  <si>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</si>
  <si>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</si>
  <si>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</si>
  <si>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</si>
  <si>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</si>
  <si>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</si>
  <si>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</si>
  <si>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</si>
  <si>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</si>
  <si>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</si>
  <si>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</si>
  <si>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</si>
  <si>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</si>
  <si>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</si>
  <si>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</si>
  <si>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</si>
  <si>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</si>
  <si>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</si>
  <si>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</si>
  <si>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</si>
  <si>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</si>
  <si>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</si>
  <si>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</si>
  <si>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</si>
  <si>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</si>
  <si>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</si>
  <si>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</si>
  <si>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</si>
  <si>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</si>
  <si>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</si>
  <si>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</si>
  <si>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</si>
  <si>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</si>
  <si>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</si>
  <si>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</si>
  <si>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</si>
  <si>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</si>
  <si>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</si>
  <si>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</si>
  <si>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</si>
  <si>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</si>
  <si>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</si>
  <si>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</si>
  <si>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</si>
  <si>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</si>
  <si>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</si>
  <si>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</si>
  <si>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</si>
  <si>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</si>
  <si>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</si>
  <si>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</si>
  <si>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</si>
  <si>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</si>
  <si>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</si>
  <si>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</si>
  <si>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</si>
  <si>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</si>
  <si>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</si>
  <si>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</si>
  <si>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</si>
  <si>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</si>
  <si>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</si>
  <si>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</si>
  <si>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</si>
  <si>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</si>
  <si>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</si>
  <si>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</si>
  <si>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</si>
  <si>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</si>
  <si>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</si>
  <si>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</si>
  <si>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</si>
  <si>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</si>
  <si>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</si>
  <si>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</si>
  <si>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</si>
  <si>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</si>
  <si>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</si>
  <si>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</si>
  <si>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</si>
  <si>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</si>
  <si>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</si>
  <si>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</si>
  <si>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</si>
  <si>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</si>
  <si>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</si>
  <si>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</si>
  <si>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</si>
  <si>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</si>
  <si>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</si>
  <si>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</si>
  <si>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</si>
  <si>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</si>
  <si>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</si>
  <si>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</si>
  <si>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</si>
  <si>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</si>
  <si>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</si>
  <si>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</si>
  <si>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</si>
  <si>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</si>
  <si>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</si>
  <si>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</si>
  <si>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</si>
  <si>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</si>
  <si>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</si>
  <si>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</si>
  <si>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</si>
  <si>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</si>
  <si>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</si>
  <si>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</si>
  <si>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</si>
  <si>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</si>
  <si>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</si>
  <si>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</si>
  <si>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</si>
  <si>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</si>
  <si>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</si>
  <si>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</si>
  <si>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</si>
  <si>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</si>
  <si>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</si>
  <si>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</si>
  <si>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</si>
  <si>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</si>
  <si>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</si>
  <si>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</si>
  <si>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</si>
  <si>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</si>
  <si>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</si>
  <si>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</si>
  <si>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</si>
  <si>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</si>
  <si>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</si>
  <si>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</si>
  <si>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</si>
  <si>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</si>
  <si>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</si>
  <si>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</si>
  <si>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</si>
  <si>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</si>
  <si>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</si>
  <si>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</si>
  <si>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</si>
  <si>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</si>
  <si>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</si>
  <si>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</si>
  <si>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</si>
  <si>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</si>
  <si>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</si>
  <si>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</si>
  <si>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</si>
  <si>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</si>
  <si>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</si>
  <si>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</si>
  <si>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</si>
  <si>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</si>
  <si>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</si>
  <si>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</si>
  <si>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</si>
  <si>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</si>
  <si>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</si>
  <si>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</si>
  <si>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</si>
  <si>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</si>
  <si>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</si>
  <si>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</si>
  <si>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</si>
  <si>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</si>
  <si>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</si>
  <si>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</si>
  <si>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</si>
  <si>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</si>
  <si>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</si>
  <si>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</si>
  <si>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</si>
  <si>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</si>
  <si>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</si>
  <si>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</si>
  <si>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</si>
  <si>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</si>
  <si>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</si>
  <si>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</si>
  <si>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</si>
  <si>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</si>
  <si>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</si>
  <si>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</si>
  <si>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</si>
  <si>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</si>
  <si>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</si>
  <si>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</si>
  <si>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</si>
  <si>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</si>
  <si>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</si>
  <si>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</si>
  <si>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</si>
  <si>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</si>
  <si>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</si>
  <si>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</si>
  <si>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</si>
  <si>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</si>
  <si>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</si>
  <si>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</si>
  <si>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</si>
  <si>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</si>
  <si>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</si>
  <si>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</si>
  <si>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</si>
  <si>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</si>
  <si>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</si>
  <si>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</si>
  <si>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</si>
  <si>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</si>
  <si>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</si>
  <si>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</si>
  <si>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</si>
  <si>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</si>
  <si>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</si>
  <si>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</si>
  <si>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</si>
  <si>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</si>
  <si>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</si>
  <si>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</si>
  <si>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</si>
  <si>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</si>
  <si>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</si>
  <si>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</si>
  <si>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</si>
  <si>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</si>
  <si>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</si>
  <si>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</si>
  <si>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</si>
  <si>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</si>
  <si>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</si>
  <si>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</si>
  <si>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</si>
  <si>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</si>
  <si>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</si>
  <si>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</si>
  <si>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</si>
  <si>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</si>
  <si>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</si>
  <si>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</si>
  <si>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</si>
  <si>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</si>
  <si>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</si>
  <si>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</si>
  <si>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</si>
  <si>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</si>
  <si>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</si>
  <si>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</si>
  <si>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</si>
  <si>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</si>
  <si>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</si>
  <si>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</si>
  <si>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</si>
  <si>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</si>
  <si>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</si>
  <si>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</si>
  <si>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</si>
  <si>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</si>
  <si>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</si>
  <si>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</si>
  <si>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</si>
  <si>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</si>
  <si>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</si>
  <si>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</si>
  <si>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</si>
  <si>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</si>
  <si>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</si>
  <si>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</si>
  <si>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</si>
  <si>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</si>
  <si>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</si>
  <si>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</si>
  <si>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</si>
  <si>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</si>
  <si>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</si>
  <si>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</si>
  <si>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</si>
  <si>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</si>
  <si>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</si>
  <si>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</si>
  <si>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</si>
  <si>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</si>
  <si>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</si>
  <si>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</si>
  <si>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</si>
  <si>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</si>
  <si>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</si>
  <si>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</si>
  <si>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</si>
  <si>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</si>
  <si>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</si>
  <si>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</si>
  <si>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</si>
  <si>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</si>
  <si>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</si>
  <si>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</si>
  <si>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</si>
  <si>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</si>
  <si>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</si>
  <si>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</si>
  <si>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</si>
  <si>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</si>
  <si>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</si>
  <si>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</si>
  <si>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</si>
  <si>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</si>
  <si>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</si>
  <si>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</si>
  <si>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</si>
  <si>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</si>
  <si>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</si>
  <si>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</si>
  <si>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</si>
  <si>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</si>
  <si>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</si>
  <si>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</si>
  <si>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</si>
  <si>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</si>
  <si>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</si>
  <si>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</si>
  <si>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</si>
  <si>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</si>
  <si>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</si>
  <si>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</si>
  <si>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</si>
  <si>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</si>
  <si>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</si>
  <si>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</si>
  <si>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</si>
  <si>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</si>
  <si>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</si>
  <si>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</si>
  <si>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</si>
  <si>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</si>
  <si>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</si>
  <si>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</si>
  <si>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</si>
  <si>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</si>
  <si>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</si>
  <si>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</si>
  <si>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</si>
  <si>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</si>
  <si>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</si>
  <si>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</si>
  <si>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</si>
  <si>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</si>
  <si>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</si>
  <si>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</si>
  <si>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</si>
  <si>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</si>
  <si>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</si>
  <si>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</si>
  <si>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</si>
  <si>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</si>
  <si>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</si>
  <si>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</si>
  <si>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</si>
  <si>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</si>
  <si>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</si>
  <si>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</si>
  <si>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</si>
  <si>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</si>
  <si>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</si>
  <si>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</si>
  <si>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</si>
  <si>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</si>
  <si>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</si>
  <si>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</si>
  <si>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</si>
  <si>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</si>
  <si>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</si>
  <si>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</si>
  <si>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</si>
  <si>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</si>
  <si>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</si>
  <si>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</si>
  <si>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</si>
  <si>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</si>
  <si>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</si>
  <si>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</si>
  <si>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</si>
  <si>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</si>
  <si>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</si>
  <si>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</si>
  <si>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</si>
  <si>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</si>
  <si>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</si>
  <si>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</si>
  <si>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</si>
  <si>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</si>
  <si>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</si>
  <si>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</si>
  <si>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</si>
  <si>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</si>
  <si>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</si>
  <si>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</si>
  <si>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</si>
  <si>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</si>
  <si>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</si>
  <si>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</si>
  <si>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</si>
  <si>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</si>
  <si>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</si>
  <si>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</si>
  <si>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</si>
  <si>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</si>
  <si>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</si>
  <si>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</si>
  <si>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</si>
  <si>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</si>
  <si>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</si>
  <si>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</si>
  <si>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</si>
  <si>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</si>
  <si>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</si>
  <si>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</si>
  <si>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</si>
  <si>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</si>
  <si>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</si>
  <si>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</si>
  <si>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</si>
  <si>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</si>
  <si>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</si>
  <si>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</si>
  <si>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</si>
  <si>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</si>
  <si>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</si>
  <si>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</si>
  <si>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</si>
  <si>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</si>
  <si>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</si>
  <si>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</si>
  <si>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</si>
  <si>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</si>
  <si>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</si>
  <si>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</si>
  <si>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</si>
  <si>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</si>
  <si>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</si>
  <si>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</si>
  <si>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</si>
  <si>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</si>
  <si>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</si>
  <si>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</si>
  <si>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</si>
  <si>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</si>
  <si>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</si>
  <si>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</si>
  <si>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</si>
  <si>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</si>
  <si>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</si>
  <si>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</si>
  <si>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</si>
  <si>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</si>
  <si>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</si>
  <si>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</si>
  <si>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</si>
  <si>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</si>
  <si>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</si>
  <si>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</si>
  <si>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</si>
  <si>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</si>
  <si>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</si>
  <si>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</si>
  <si>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</si>
  <si>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</si>
  <si>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</si>
  <si>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</si>
  <si>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</si>
  <si>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</si>
  <si>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</si>
  <si>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</si>
  <si>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</si>
  <si>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</si>
  <si>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</si>
  <si>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</si>
  <si>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</si>
  <si>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</si>
  <si>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</si>
  <si>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</si>
  <si>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</si>
  <si>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</si>
  <si>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</si>
  <si>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</si>
  <si>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</si>
  <si>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</si>
  <si>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</si>
  <si>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</si>
  <si>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</si>
  <si>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</si>
  <si>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</si>
  <si>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</si>
  <si>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</si>
  <si>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</si>
  <si>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</si>
  <si>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</si>
  <si>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</si>
  <si>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</si>
  <si>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</si>
  <si>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</si>
  <si>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</si>
  <si>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</si>
  <si>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</si>
  <si>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</si>
  <si>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</si>
  <si>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</si>
  <si>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</si>
  <si>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</si>
  <si>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</si>
  <si>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</si>
  <si>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</si>
  <si>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</si>
  <si>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</si>
  <si>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</si>
  <si>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</si>
  <si>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</si>
  <si>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</si>
  <si>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</si>
  <si>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</si>
  <si>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</si>
  <si>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</si>
  <si>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</si>
  <si>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</si>
  <si>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</si>
  <si>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</si>
  <si>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</si>
  <si>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</si>
  <si>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</si>
  <si>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</si>
  <si>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</si>
  <si>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</si>
  <si>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</si>
  <si>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</si>
  <si>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</si>
  <si>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</si>
  <si>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</si>
  <si>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</si>
  <si>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</si>
  <si>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</si>
  <si>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</si>
  <si>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</si>
  <si>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</si>
  <si>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</si>
  <si>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</si>
  <si>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</si>
  <si>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</si>
  <si>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</si>
  <si>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</si>
  <si>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</si>
  <si>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</si>
  <si>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</si>
  <si>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</si>
  <si>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</si>
  <si>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</si>
  <si>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</si>
  <si>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</si>
  <si>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</si>
  <si>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</si>
  <si>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</si>
  <si>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</si>
  <si>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</si>
  <si>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</si>
  <si>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</si>
  <si>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</si>
  <si>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</si>
  <si>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</si>
  <si>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</si>
  <si>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</si>
  <si>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</si>
  <si>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</si>
  <si>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</si>
  <si>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</si>
  <si>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</si>
  <si>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</si>
  <si>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</si>
  <si>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</si>
  <si>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</si>
  <si>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</si>
  <si>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</si>
  <si>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</si>
  <si>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</si>
  <si>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</si>
  <si>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</si>
  <si>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</si>
  <si>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</si>
  <si>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</si>
  <si>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</si>
  <si>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</si>
  <si>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</si>
  <si>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</si>
  <si>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</si>
  <si>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</si>
  <si>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</si>
  <si>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</si>
  <si>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</si>
  <si>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</si>
  <si>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</si>
  <si>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</si>
  <si>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</si>
  <si>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</si>
  <si>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</si>
  <si>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</si>
  <si>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</si>
  <si>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</si>
  <si>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</si>
  <si>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</si>
  <si>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</si>
  <si>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</si>
  <si>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</si>
  <si>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</si>
  <si>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</si>
  <si>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</si>
  <si>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</si>
  <si>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</si>
  <si>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</si>
  <si>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</si>
  <si>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</si>
  <si>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</si>
  <si>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</si>
  <si>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</si>
  <si>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</si>
  <si>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</si>
  <si>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</si>
  <si>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</si>
  <si>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</si>
  <si>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</si>
  <si>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</si>
  <si>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</si>
  <si>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</si>
  <si>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</si>
  <si>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</si>
  <si>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</si>
  <si>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</si>
  <si>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</si>
  <si>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</si>
  <si>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</si>
  <si>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</si>
  <si>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</si>
  <si>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</si>
  <si>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</si>
  <si>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</si>
  <si>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</si>
  <si>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</si>
  <si>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</si>
  <si>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</si>
  <si>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</si>
  <si>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</si>
  <si>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</si>
  <si>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</si>
  <si>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</si>
  <si>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</si>
  <si>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</si>
  <si>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</si>
  <si>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</si>
  <si>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</si>
  <si>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</si>
  <si>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</si>
  <si>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</si>
  <si>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</si>
  <si>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</si>
  <si>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</si>
  <si>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</si>
  <si>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</si>
  <si>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</si>
  <si>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</si>
  <si>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</si>
  <si>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</si>
  <si>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</si>
  <si>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</si>
  <si>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</si>
  <si>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</si>
  <si>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</si>
  <si>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</si>
  <si>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</si>
  <si>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</si>
  <si>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</si>
  <si>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</si>
  <si>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</si>
  <si>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</si>
  <si>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</si>
  <si>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</si>
  <si>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</si>
  <si>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</si>
  <si>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</si>
  <si>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</si>
  <si>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</si>
  <si>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</si>
  <si>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</si>
  <si>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</si>
  <si>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</si>
  <si>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</si>
  <si>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</si>
  <si>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</si>
  <si>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</si>
  <si>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</si>
  <si>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</si>
  <si>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</si>
  <si>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</si>
  <si>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</si>
  <si>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</si>
  <si>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</si>
  <si>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</si>
  <si>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</si>
  <si>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</si>
  <si>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</si>
  <si>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</si>
  <si>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</si>
  <si>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</si>
  <si>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</si>
  <si>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</si>
  <si>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</si>
  <si>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</si>
  <si>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</si>
  <si>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</si>
  <si>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</si>
  <si>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</si>
  <si>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</si>
  <si>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</si>
  <si>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</si>
  <si>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</si>
  <si>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</si>
  <si>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</si>
  <si>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</si>
  <si>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</si>
  <si>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</si>
  <si>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</si>
  <si>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</si>
  <si>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</si>
  <si>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</si>
  <si>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</si>
  <si>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</si>
  <si>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</si>
  <si>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</si>
  <si>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</si>
  <si>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</si>
  <si>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</si>
  <si>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</si>
  <si>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</si>
  <si>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</si>
  <si>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</si>
  <si>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</si>
  <si>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</si>
  <si>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</si>
  <si>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</si>
  <si>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</si>
  <si>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</si>
  <si>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</si>
  <si>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</si>
  <si>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</si>
  <si>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</si>
  <si>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</si>
  <si>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</si>
  <si>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</si>
  <si>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</si>
  <si>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</si>
  <si>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</si>
  <si>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</si>
  <si>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</si>
  <si>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</si>
  <si>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</si>
  <si>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</si>
  <si>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</si>
  <si>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</si>
  <si>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</si>
  <si>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</si>
  <si>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</si>
  <si>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</si>
  <si>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</si>
  <si>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</si>
  <si>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</si>
  <si>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</si>
  <si>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</si>
  <si>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</si>
  <si>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</si>
  <si>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</si>
  <si>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</si>
  <si>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</si>
  <si>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</si>
  <si>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</si>
  <si>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</si>
  <si>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</si>
  <si>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</si>
  <si>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</si>
  <si>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</si>
  <si>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</si>
  <si>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</si>
  <si>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</si>
  <si>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</si>
  <si>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</si>
  <si>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</si>
  <si>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</si>
  <si>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</si>
  <si>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</si>
  <si>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</si>
  <si>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</si>
  <si>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</si>
  <si>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</si>
  <si>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</si>
  <si>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</si>
  <si>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</si>
  <si>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</si>
  <si>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</si>
  <si>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</si>
  <si>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</si>
  <si>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</si>
  <si>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</si>
  <si>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</si>
  <si>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</si>
  <si>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</si>
  <si>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</si>
  <si>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</si>
  <si>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</si>
  <si>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</si>
  <si>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</si>
  <si>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</si>
  <si>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</si>
  <si>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</si>
  <si>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</si>
  <si>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</si>
  <si>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</si>
  <si>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</si>
  <si>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</si>
  <si>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</si>
  <si>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</si>
  <si>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</si>
  <si>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</si>
  <si>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</si>
  <si>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</si>
  <si>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</si>
  <si>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</si>
  <si>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</si>
  <si>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</si>
  <si>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</si>
  <si>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</si>
  <si>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</si>
  <si>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</si>
  <si>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</si>
  <si>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</si>
  <si>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</si>
  <si>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</si>
  <si>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</si>
  <si>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</si>
  <si>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</si>
  <si>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</si>
  <si>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</si>
  <si>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</si>
  <si>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</si>
  <si>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</si>
  <si>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</si>
  <si>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</si>
  <si>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</si>
  <si>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</si>
  <si>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</si>
  <si>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</si>
  <si>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</si>
  <si>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</si>
  <si>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</si>
  <si>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</si>
  <si>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</si>
  <si>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</si>
  <si>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</si>
  <si>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</si>
  <si>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</si>
  <si>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</si>
  <si>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</si>
  <si>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</si>
  <si>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</si>
  <si>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</si>
  <si>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</si>
  <si>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</si>
  <si>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</si>
  <si>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</si>
  <si>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</si>
  <si>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</si>
  <si>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</si>
  <si>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</si>
  <si>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</si>
  <si>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</si>
  <si>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</si>
  <si>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</si>
  <si>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</si>
  <si>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</si>
  <si>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</si>
  <si>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</si>
  <si>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</si>
  <si>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</si>
  <si>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</si>
  <si>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</si>
  <si>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</si>
  <si>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</si>
  <si>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</si>
  <si>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</si>
  <si>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</si>
  <si>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</si>
  <si>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</si>
  <si>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</si>
  <si>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</si>
  <si>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</si>
  <si>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</si>
  <si>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</si>
  <si>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</si>
  <si>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</si>
  <si>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</si>
  <si>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</si>
  <si>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</si>
  <si>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</si>
  <si>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</si>
  <si>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</si>
  <si>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</si>
  <si>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</si>
  <si>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</si>
  <si>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</si>
  <si>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</si>
  <si>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</si>
  <si>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</si>
  <si>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</si>
  <si>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</si>
  <si>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</si>
  <si>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</si>
  <si>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</si>
  <si>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</si>
  <si>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</si>
  <si>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</si>
  <si>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</si>
  <si>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</si>
  <si>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</si>
  <si>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</si>
  <si>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</si>
  <si>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</si>
  <si>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</si>
  <si>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</si>
  <si>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</si>
  <si>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</si>
  <si>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</si>
  <si>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</si>
  <si>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</si>
  <si>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</si>
  <si>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</si>
  <si>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</si>
  <si>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</si>
  <si>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</si>
  <si>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</si>
  <si>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</si>
  <si>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</si>
  <si>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</si>
  <si>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</si>
  <si>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</si>
  <si>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</si>
  <si>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</si>
  <si>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</si>
  <si>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</si>
  <si>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</si>
  <si>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</si>
  <si>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</si>
  <si>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</si>
  <si>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</si>
  <si>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</si>
  <si>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</si>
  <si>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</si>
  <si>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</si>
  <si>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</si>
  <si>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</si>
  <si>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</si>
  <si>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</si>
  <si>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</si>
  <si>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</si>
  <si>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</si>
  <si>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</si>
  <si>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</si>
  <si>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</si>
  <si>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</si>
  <si>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</si>
  <si>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</si>
  <si>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</si>
  <si>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</si>
  <si>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</si>
  <si>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</si>
  <si>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</si>
  <si>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</si>
  <si>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</si>
  <si>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</si>
  <si>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</si>
  <si>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</si>
  <si>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</si>
  <si>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</si>
  <si>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</si>
  <si>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</si>
  <si>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</si>
  <si>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</si>
  <si>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</si>
  <si>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</si>
  <si>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</si>
  <si>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</si>
  <si>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</si>
  <si>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</si>
  <si>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</si>
  <si>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</si>
  <si>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</si>
  <si>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</si>
  <si>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</si>
  <si>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</si>
  <si>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</si>
  <si>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</si>
  <si>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</si>
  <si>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</si>
  <si>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</si>
  <si>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</si>
  <si>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</si>
  <si>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</si>
  <si>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</si>
  <si>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</si>
  <si>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</si>
  <si>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</si>
  <si>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</si>
  <si>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</si>
  <si>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</si>
  <si>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</si>
  <si>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</si>
  <si>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</si>
  <si>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</si>
  <si>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</si>
  <si>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</si>
  <si>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</si>
  <si>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</si>
  <si>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</si>
  <si>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</si>
  <si>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</si>
  <si>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</si>
  <si>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</si>
  <si>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</si>
  <si>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</si>
  <si>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</si>
  <si>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</si>
  <si>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</si>
  <si>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</si>
  <si>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</si>
  <si>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</si>
  <si>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</si>
  <si>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</si>
  <si>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</si>
  <si>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</si>
  <si>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</si>
  <si>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</si>
  <si>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</si>
  <si>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</si>
  <si>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</si>
  <si>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</si>
  <si>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</si>
  <si>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</si>
  <si>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</si>
  <si>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</si>
  <si>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</si>
  <si>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</si>
  <si>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</si>
  <si>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</si>
  <si>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</si>
  <si>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</si>
  <si>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</si>
  <si>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</si>
  <si>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</si>
  <si>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</si>
  <si>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</si>
  <si>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</si>
  <si>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</si>
  <si>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</si>
  <si>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</si>
  <si>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</si>
  <si>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</si>
  <si>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</si>
  <si>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</si>
  <si>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</si>
  <si>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</si>
  <si>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</si>
  <si>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</si>
  <si>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</si>
  <si>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</si>
  <si>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</si>
  <si>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</si>
  <si>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</si>
  <si>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</si>
  <si>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</si>
  <si>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</si>
  <si>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</si>
  <si>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</si>
  <si>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</si>
  <si>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</si>
  <si>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</si>
  <si>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</si>
  <si>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</si>
  <si>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</si>
  <si>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</si>
  <si>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</si>
  <si>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</si>
  <si>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</si>
  <si>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</si>
  <si>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</si>
  <si>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</si>
  <si>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</si>
  <si>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</si>
  <si>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</si>
  <si>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</si>
  <si>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</si>
  <si>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</si>
  <si>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</si>
  <si>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</si>
  <si>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</si>
  <si>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</si>
  <si>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</si>
  <si>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</si>
  <si>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</si>
  <si>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</si>
  <si>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</si>
  <si>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</si>
  <si>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</si>
  <si>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</si>
  <si>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</si>
  <si>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</si>
  <si>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</si>
  <si>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</si>
  <si>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</si>
  <si>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</si>
  <si>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</si>
  <si>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</si>
  <si>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</si>
  <si>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</si>
  <si>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</si>
  <si>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</si>
  <si>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</si>
  <si>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</si>
  <si>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</si>
  <si>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</si>
  <si>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</si>
  <si>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</si>
  <si>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</si>
  <si>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</si>
  <si>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</si>
  <si>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</si>
  <si>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</si>
  <si>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</si>
  <si>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</si>
  <si>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</si>
  <si>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</si>
  <si>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</si>
  <si>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</si>
  <si>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</si>
  <si>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</si>
  <si>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</si>
  <si>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</si>
  <si>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</si>
  <si>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</si>
  <si>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</si>
  <si>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</si>
  <si>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</si>
  <si>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</si>
  <si>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</si>
  <si>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</si>
  <si>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</si>
  <si>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</si>
  <si>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</si>
  <si>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</si>
  <si>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</si>
  <si>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</si>
  <si>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</si>
  <si>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</si>
  <si>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</si>
  <si>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</si>
  <si>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</si>
  <si>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</si>
  <si>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</si>
  <si>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</si>
  <si>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</si>
  <si>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</si>
  <si>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</si>
  <si>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</si>
  <si>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</si>
  <si>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</si>
  <si>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</si>
  <si>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</si>
  <si>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</si>
  <si>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</si>
  <si>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</si>
  <si>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</si>
  <si>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</si>
  <si>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</si>
  <si>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</si>
  <si>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</si>
  <si>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</si>
  <si>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</si>
  <si>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</si>
  <si>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</si>
  <si>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</si>
  <si>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</si>
  <si>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</si>
  <si>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</si>
  <si>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</si>
  <si>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</si>
  <si>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</si>
  <si>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</si>
  <si>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</si>
  <si>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</si>
  <si>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</si>
  <si>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</si>
  <si>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</si>
  <si>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</si>
  <si>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</si>
  <si>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</si>
  <si>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</si>
  <si>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</si>
  <si>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</si>
  <si>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</si>
  <si>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</si>
  <si>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</si>
  <si>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</si>
  <si>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</si>
  <si>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</si>
  <si>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</si>
  <si>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</si>
  <si>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</si>
  <si>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</si>
  <si>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</si>
  <si>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</si>
  <si>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</si>
  <si>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</si>
  <si>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</si>
  <si>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</si>
  <si>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</si>
  <si>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</si>
  <si>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</si>
  <si>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</si>
  <si>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</si>
  <si>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</si>
  <si>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</si>
  <si>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</si>
  <si>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</si>
  <si>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</si>
  <si>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</si>
  <si>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</si>
  <si>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</si>
  <si>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</si>
  <si>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</si>
  <si>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</si>
  <si>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</si>
  <si>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</si>
  <si>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</si>
  <si>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</si>
  <si>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</si>
  <si>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</si>
  <si>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</si>
  <si>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</si>
  <si>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</si>
  <si>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</si>
  <si>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</si>
  <si>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</si>
  <si>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</si>
  <si>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</si>
  <si>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</si>
  <si>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</si>
  <si>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</si>
  <si>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</si>
  <si>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</si>
  <si>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</si>
  <si>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</si>
  <si>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</si>
  <si>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</si>
  <si>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</si>
  <si>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</si>
  <si>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</si>
  <si>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</si>
  <si>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</si>
  <si>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</si>
  <si>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</si>
  <si>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</si>
  <si>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</si>
  <si>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</si>
  <si>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</si>
  <si>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</si>
  <si>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</si>
  <si>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</si>
  <si>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</si>
  <si>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</si>
  <si>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</si>
  <si>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</si>
  <si>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</si>
  <si>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</si>
  <si>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</si>
  <si>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</si>
  <si>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</si>
  <si>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</si>
  <si>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</si>
  <si>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</si>
  <si>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</si>
  <si>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</si>
  <si>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</si>
  <si>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</si>
  <si>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</si>
  <si>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</si>
  <si>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</si>
  <si>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</si>
  <si>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</si>
  <si>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</si>
  <si>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</si>
  <si>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</si>
  <si>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</si>
  <si>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</si>
  <si>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</si>
  <si>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</si>
  <si>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</si>
  <si>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</si>
  <si>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</si>
  <si>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</si>
  <si>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</si>
  <si>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</si>
  <si>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</si>
  <si>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</si>
  <si>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</si>
  <si>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</si>
  <si>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</si>
  <si>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</si>
  <si>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</si>
  <si>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</si>
  <si>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</si>
  <si>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</si>
  <si>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</si>
  <si>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</si>
  <si>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</si>
  <si>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</si>
  <si>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</si>
  <si>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</si>
  <si>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</si>
  <si>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</si>
  <si>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</si>
  <si>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</si>
  <si>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</si>
  <si>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</si>
  <si>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</si>
  <si>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</si>
  <si>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</si>
  <si>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</si>
  <si>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</si>
  <si>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</si>
  <si>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</si>
  <si>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</si>
  <si>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</si>
  <si>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</si>
  <si>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</si>
  <si>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</si>
  <si>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</si>
  <si>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</si>
  <si>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</si>
  <si>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</si>
  <si>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</si>
  <si>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</si>
  <si>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</si>
  <si>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</si>
  <si>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</si>
  <si>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</si>
  <si>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</si>
  <si>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</si>
  <si>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</si>
  <si>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</si>
  <si>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</si>
  <si>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</si>
  <si>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</si>
  <si>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</si>
  <si>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</si>
  <si>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</si>
  <si>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</si>
  <si>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</si>
  <si>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</si>
  <si>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</si>
  <si>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</si>
  <si>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</si>
  <si>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</si>
  <si>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</si>
  <si>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</si>
  <si>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</si>
  <si>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</si>
  <si>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</si>
  <si>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</si>
  <si>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</si>
  <si>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</si>
  <si>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</si>
  <si>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</si>
  <si>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</si>
  <si>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</si>
  <si>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</si>
  <si>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</si>
  <si>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</si>
  <si>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</si>
  <si>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</si>
  <si>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</si>
  <si>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</si>
  <si>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</si>
  <si>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</si>
  <si>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</si>
  <si>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</si>
  <si>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</si>
  <si>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</si>
  <si>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</si>
  <si>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</si>
  <si>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</si>
  <si>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</si>
  <si>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</si>
  <si>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</si>
  <si>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</si>
  <si>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</si>
  <si>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</si>
  <si>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</si>
  <si>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</si>
  <si>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</si>
  <si>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</si>
  <si>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</si>
  <si>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</si>
  <si>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</si>
  <si>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</si>
  <si>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</si>
  <si>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</si>
  <si>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</si>
  <si>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</si>
  <si>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</si>
  <si>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</si>
  <si>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</si>
  <si>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</si>
  <si>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</si>
  <si>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</si>
  <si>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</si>
  <si>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</si>
  <si>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</si>
  <si>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</si>
  <si>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</si>
  <si>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</si>
  <si>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</si>
  <si>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</si>
  <si>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</si>
  <si>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</si>
  <si>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</si>
  <si>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</si>
  <si>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</si>
  <si>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</si>
  <si>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</si>
  <si>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</si>
  <si>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</si>
  <si>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</si>
  <si>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</si>
  <si>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</si>
  <si>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</si>
  <si>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</si>
  <si>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</si>
  <si>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</si>
  <si>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</si>
  <si>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</si>
  <si>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</si>
  <si>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</si>
  <si>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</si>
  <si>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</si>
  <si>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</si>
  <si>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</si>
  <si>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</si>
  <si>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</si>
  <si>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</si>
  <si>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</si>
  <si>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</si>
  <si>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</si>
  <si>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</si>
  <si>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</si>
  <si>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</si>
  <si>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</si>
  <si>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</si>
  <si>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</si>
  <si>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</si>
  <si>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</si>
  <si>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</si>
  <si>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</si>
  <si>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</si>
  <si>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</si>
  <si>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</si>
  <si>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</si>
  <si>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</si>
  <si>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</si>
  <si>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</si>
  <si>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</si>
  <si>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</si>
  <si>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</si>
  <si>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</si>
  <si>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</si>
  <si>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</si>
  <si>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</si>
  <si>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</si>
  <si>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</si>
  <si>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</si>
  <si>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</si>
  <si>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</si>
  <si>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</si>
  <si>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</si>
  <si>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</si>
  <si>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</si>
  <si>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</si>
  <si>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</si>
  <si>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</si>
  <si>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</si>
  <si>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</si>
  <si>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</si>
  <si>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</si>
  <si>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</si>
  <si>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</si>
  <si>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</si>
  <si>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</si>
  <si>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</si>
  <si>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</si>
  <si>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</si>
  <si>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</si>
  <si>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</si>
  <si>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</si>
  <si>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</si>
  <si>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</si>
  <si>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</si>
  <si>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</si>
  <si>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</si>
  <si>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</si>
  <si>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</si>
  <si>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</si>
  <si>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</si>
  <si>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</si>
  <si>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</si>
  <si>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</si>
  <si>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</si>
  <si>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</si>
  <si>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</si>
  <si>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</si>
  <si>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</si>
  <si>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</si>
  <si>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</si>
  <si>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</si>
  <si>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</si>
  <si>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</si>
  <si>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</si>
  <si>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</si>
  <si>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</si>
  <si>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</si>
  <si>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</si>
  <si>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</si>
  <si>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</si>
  <si>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</si>
  <si>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</si>
  <si>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</si>
  <si>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</si>
  <si>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</si>
  <si>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</si>
  <si>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</si>
  <si>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</si>
  <si>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</si>
  <si>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</si>
  <si>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</si>
  <si>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</si>
  <si>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</si>
  <si>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</si>
  <si>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</si>
  <si>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</si>
  <si>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</si>
  <si>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</si>
  <si>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</si>
  <si>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</si>
  <si>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</si>
  <si>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</si>
  <si>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</si>
  <si>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</si>
  <si>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</si>
  <si>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</si>
  <si>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</si>
  <si>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</si>
  <si>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</si>
  <si>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</si>
  <si>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</si>
  <si>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</si>
  <si>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</si>
  <si>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</si>
  <si>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</si>
  <si>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</si>
  <si>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</si>
  <si>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</si>
  <si>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</si>
  <si>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</si>
  <si>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</si>
  <si>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</si>
  <si>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</si>
  <si>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</si>
  <si>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</si>
  <si>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</si>
  <si>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</si>
  <si>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</si>
  <si>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</si>
  <si>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</si>
  <si>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</si>
  <si>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</si>
  <si>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</si>
  <si>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</si>
  <si>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</si>
  <si>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</si>
  <si>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</si>
  <si>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</si>
  <si>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</si>
  <si>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</si>
  <si>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</si>
  <si>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</si>
  <si>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</si>
  <si>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</si>
  <si>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</si>
  <si>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</si>
  <si>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</si>
  <si>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</si>
  <si>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</si>
  <si>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</si>
  <si>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</si>
  <si>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</si>
  <si>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</si>
  <si>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</si>
  <si>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</si>
  <si>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</si>
  <si>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</si>
  <si>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</si>
  <si>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</si>
  <si>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</si>
  <si>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</si>
  <si>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</si>
  <si>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</si>
  <si>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</si>
  <si>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</si>
  <si>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</si>
  <si>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</si>
  <si>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</si>
  <si>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</si>
  <si>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</si>
  <si>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</si>
  <si>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</si>
  <si>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</si>
  <si>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</si>
  <si>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</si>
  <si>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</si>
  <si>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</si>
  <si>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</si>
  <si>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</si>
  <si>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</si>
  <si>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</si>
  <si>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</si>
  <si>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</si>
  <si>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</si>
  <si>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</si>
  <si>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</si>
  <si>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</si>
  <si>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</si>
  <si>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</si>
  <si>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</si>
  <si>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</si>
  <si>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</si>
  <si>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</si>
  <si>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</si>
  <si>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</si>
  <si>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</si>
  <si>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</si>
  <si>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</si>
  <si>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</si>
  <si>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</si>
  <si>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</si>
  <si>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</si>
  <si>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</si>
  <si>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</si>
  <si>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</si>
  <si>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</si>
  <si>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</si>
  <si>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</si>
  <si>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</si>
  <si>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</si>
  <si>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</si>
  <si>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</si>
  <si>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</si>
  <si>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</si>
  <si>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</si>
  <si>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</si>
  <si>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</si>
  <si>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</si>
  <si>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</si>
  <si>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</si>
  <si>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</si>
  <si>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</si>
  <si>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</si>
  <si>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</si>
  <si>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</si>
  <si>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</si>
  <si>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</si>
  <si>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</si>
  <si>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</si>
  <si>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</si>
  <si>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</si>
  <si>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</si>
  <si>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</si>
  <si>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</si>
  <si>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</si>
  <si>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</si>
  <si>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</si>
  <si>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</si>
  <si>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</si>
  <si>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</si>
  <si>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</si>
  <si>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</si>
  <si>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</si>
  <si>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</si>
  <si>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</si>
  <si>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</si>
  <si>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</si>
  <si>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</si>
  <si>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</si>
  <si>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</si>
  <si>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</si>
  <si>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</si>
  <si>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</si>
  <si>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</si>
  <si>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</si>
  <si>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</si>
  <si>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</si>
  <si>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</si>
  <si>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</si>
  <si>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</si>
  <si>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</si>
  <si>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</si>
  <si>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</si>
  <si>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</si>
  <si>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</si>
  <si>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</si>
  <si>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</si>
  <si>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</si>
  <si>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</si>
  <si>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</si>
  <si>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</si>
  <si>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</si>
  <si>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</si>
  <si>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</si>
  <si>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</si>
  <si>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</si>
  <si>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</si>
  <si>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</si>
  <si>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</si>
  <si>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</si>
  <si>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</si>
  <si>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</si>
  <si>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</si>
  <si>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</si>
  <si>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</si>
  <si>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</si>
  <si>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</si>
  <si>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</si>
  <si>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</si>
  <si>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</si>
  <si>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</si>
  <si>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</si>
  <si>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</si>
  <si>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</si>
  <si>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</si>
  <si>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</si>
  <si>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</si>
  <si>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</si>
  <si>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</si>
  <si>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</si>
  <si>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</si>
  <si>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</si>
  <si>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</si>
  <si>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</si>
  <si>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</si>
  <si>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</si>
  <si>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</si>
  <si>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</si>
  <si>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</si>
  <si>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</si>
  <si>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</si>
  <si>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</si>
  <si>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</si>
  <si>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</si>
  <si>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</si>
  <si>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</si>
  <si>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</si>
  <si>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</si>
  <si>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</si>
  <si>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</si>
  <si>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</si>
  <si>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</si>
  <si>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</si>
  <si>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</si>
  <si>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</si>
  <si>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</si>
  <si>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</si>
  <si>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</si>
  <si>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</si>
  <si>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</si>
  <si>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</si>
  <si>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</si>
  <si>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</si>
  <si>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</si>
  <si>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</si>
  <si>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</si>
  <si>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</si>
  <si>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</si>
  <si>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</si>
  <si>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</si>
  <si>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</si>
  <si>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</si>
  <si>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</si>
  <si>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</si>
  <si>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</si>
  <si>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</si>
  <si>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</si>
  <si>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</si>
  <si>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</si>
  <si>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</si>
  <si>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</si>
  <si>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</si>
  <si>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</si>
  <si>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</si>
  <si>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</si>
  <si>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</si>
  <si>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</si>
  <si>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</si>
  <si>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</si>
  <si>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</si>
  <si>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</si>
  <si>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</si>
  <si>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</si>
  <si>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</si>
  <si>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</si>
  <si>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</si>
  <si>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</si>
  <si>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</si>
  <si>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</si>
  <si>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</si>
  <si>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</si>
  <si>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</si>
  <si>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</si>
  <si>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</si>
  <si>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</si>
  <si>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</si>
  <si>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</si>
  <si>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</si>
  <si>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</si>
  <si>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</si>
  <si>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</si>
  <si>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</si>
  <si>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</si>
  <si>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</si>
  <si>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</si>
  <si>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</si>
  <si>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</si>
  <si>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</si>
  <si>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</si>
  <si>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</si>
  <si>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</si>
  <si>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</si>
  <si>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</si>
  <si>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</si>
  <si>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</si>
  <si>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</si>
  <si>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</si>
  <si>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</si>
  <si>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</si>
  <si>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</si>
  <si>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</si>
  <si>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</si>
  <si>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</si>
  <si>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</si>
  <si>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</si>
  <si>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</si>
  <si>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</si>
  <si>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</si>
  <si>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</si>
  <si>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</si>
  <si>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</si>
  <si>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</si>
  <si>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</si>
  <si>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</si>
  <si>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</si>
  <si>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</si>
  <si>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</si>
  <si>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</si>
  <si>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</si>
  <si>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</si>
  <si>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</si>
  <si>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</si>
  <si>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</si>
  <si>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</si>
  <si>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</si>
  <si>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</si>
  <si>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</si>
  <si>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</si>
  <si>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</si>
  <si>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</si>
  <si>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</si>
  <si>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</si>
  <si>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</si>
  <si>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</si>
  <si>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</si>
  <si>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</si>
  <si>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</si>
  <si>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</si>
  <si>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</si>
  <si>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</si>
  <si>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</si>
  <si>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</si>
  <si>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</si>
  <si>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</si>
  <si>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</si>
  <si>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</si>
  <si>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</si>
  <si>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</si>
  <si>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</si>
  <si>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</si>
  <si>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</si>
  <si>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</si>
  <si>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</si>
  <si>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</si>
  <si>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</si>
  <si>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</si>
  <si>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</si>
  <si>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</si>
  <si>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</si>
  <si>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</si>
  <si>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</si>
  <si>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</si>
  <si>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</si>
  <si>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</si>
  <si>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</si>
  <si>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</si>
  <si>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</si>
  <si>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</si>
  <si>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</si>
  <si>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</si>
  <si>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</si>
  <si>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</si>
  <si>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</si>
  <si>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</si>
  <si>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</si>
  <si>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</si>
  <si>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</si>
  <si>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</si>
  <si>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</si>
  <si>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</si>
  <si>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</si>
  <si>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</si>
  <si>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</si>
  <si>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</si>
  <si>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</si>
  <si>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</si>
  <si>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</si>
  <si>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</si>
  <si>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</si>
  <si>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</si>
  <si>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</si>
  <si>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</si>
  <si>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</si>
  <si>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</si>
  <si>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</si>
  <si>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</si>
  <si>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</si>
  <si>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</si>
  <si>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</si>
  <si>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</si>
  <si>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</si>
  <si>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</si>
  <si>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</si>
  <si>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</si>
  <si>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</si>
  <si>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</si>
  <si>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</si>
  <si>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</si>
  <si>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</si>
  <si>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</si>
  <si>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</si>
  <si>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</si>
  <si>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</si>
  <si>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</si>
  <si>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</si>
  <si>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</si>
  <si>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</si>
  <si>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</si>
  <si>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</si>
  <si>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</si>
  <si>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</si>
  <si>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</si>
  <si>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</si>
  <si>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</si>
  <si>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</si>
  <si>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</si>
  <si>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</si>
  <si>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</si>
  <si>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</si>
  <si>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</si>
  <si>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</si>
  <si>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</si>
  <si>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</si>
  <si>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</si>
  <si>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</si>
  <si>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</si>
  <si>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</si>
  <si>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</si>
  <si>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</si>
  <si>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</si>
  <si>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</si>
  <si>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</si>
  <si>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</si>
  <si>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</si>
  <si>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</si>
  <si>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</si>
  <si>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</si>
  <si>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</si>
  <si>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</si>
  <si>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</si>
  <si>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</si>
  <si>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</si>
  <si>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</si>
  <si>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</si>
  <si>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</si>
  <si>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</si>
  <si>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</si>
  <si>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</si>
  <si>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</si>
  <si>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</si>
  <si>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</si>
  <si>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</si>
  <si>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</si>
  <si>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</si>
  <si>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</si>
  <si>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</si>
  <si>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</si>
  <si>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</si>
  <si>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</si>
  <si>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</si>
  <si>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</si>
  <si>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</si>
  <si>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</si>
  <si>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</si>
  <si>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</si>
  <si>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</si>
  <si>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</si>
  <si>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</si>
  <si>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</si>
  <si>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</si>
  <si>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</si>
  <si>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</si>
  <si>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</si>
  <si>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</si>
  <si>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</si>
  <si>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</si>
  <si>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</si>
  <si>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</si>
  <si>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</si>
  <si>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</si>
  <si>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</si>
  <si>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</si>
  <si>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</si>
  <si>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</si>
  <si>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</si>
  <si>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</si>
  <si>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</si>
  <si>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</si>
  <si>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</si>
  <si>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</si>
  <si>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</si>
  <si>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</si>
  <si>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</si>
  <si>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</si>
  <si>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</si>
  <si>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</si>
  <si>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</si>
  <si>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</si>
  <si>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</si>
  <si>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</si>
  <si>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</si>
  <si>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</si>
  <si>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</si>
  <si>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</si>
  <si>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</si>
  <si>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</si>
  <si>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</si>
  <si>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</si>
  <si>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</si>
  <si>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</si>
  <si>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</si>
  <si>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</si>
  <si>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</si>
  <si>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</si>
  <si>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</si>
  <si>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</si>
  <si>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</si>
  <si>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</si>
  <si>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</si>
  <si>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</si>
  <si>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</si>
  <si>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</si>
  <si>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</si>
  <si>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</si>
  <si>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</si>
  <si>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</si>
  <si>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</si>
  <si>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</si>
  <si>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</si>
  <si>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</si>
  <si>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</si>
  <si>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</si>
  <si>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</si>
  <si>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</si>
  <si>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</si>
  <si>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</si>
  <si>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</si>
  <si>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</si>
  <si>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</si>
  <si>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</si>
  <si>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</si>
  <si>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</si>
  <si>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</si>
  <si>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</si>
  <si>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</si>
  <si>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</si>
  <si>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</si>
  <si>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</si>
  <si>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</si>
  <si>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</si>
  <si>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</si>
  <si>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</si>
  <si>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</si>
  <si>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</si>
  <si>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</si>
  <si>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</si>
  <si>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</si>
  <si>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</si>
  <si>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</si>
  <si>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</si>
  <si>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</si>
  <si>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</si>
  <si>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</si>
  <si>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</si>
  <si>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</si>
  <si>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</si>
  <si>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</si>
  <si>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</si>
  <si>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</si>
  <si>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</si>
  <si>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</si>
  <si>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</si>
  <si>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</si>
  <si>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</si>
  <si>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</si>
  <si>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</si>
  <si>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</si>
  <si>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</si>
  <si>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</si>
  <si>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</si>
  <si>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</si>
  <si>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</si>
  <si>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</si>
  <si>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</si>
  <si>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</si>
  <si>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</si>
  <si>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</si>
  <si>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</si>
  <si>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</si>
  <si>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</si>
  <si>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</si>
  <si>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</si>
  <si>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</si>
  <si>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</si>
  <si>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</si>
  <si>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</si>
  <si>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</si>
  <si>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</si>
  <si>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</si>
  <si>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</si>
  <si>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</si>
  <si>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</si>
  <si>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</si>
  <si>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</si>
  <si>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</si>
  <si>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</si>
  <si>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</si>
  <si>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</si>
  <si>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</si>
  <si>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</si>
  <si>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</si>
  <si>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</si>
  <si>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</si>
  <si>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</si>
  <si>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</si>
  <si>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</si>
  <si>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</si>
  <si>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</si>
  <si>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</si>
  <si>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</si>
  <si>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</si>
  <si>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</si>
  <si>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</si>
  <si>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</si>
  <si>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</si>
  <si>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</si>
  <si>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</si>
  <si>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</si>
  <si>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</si>
  <si>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</si>
  <si>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</si>
  <si>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</si>
  <si>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</si>
  <si>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</si>
  <si>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</si>
  <si>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</si>
  <si>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</si>
  <si>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</si>
  <si>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</si>
  <si>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</si>
  <si>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</si>
  <si>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</si>
  <si>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</si>
  <si>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</si>
  <si>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</si>
  <si>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</si>
  <si>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</si>
  <si>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</si>
  <si>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</si>
  <si>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</si>
  <si>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</si>
  <si>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</si>
  <si>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</si>
  <si>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</si>
  <si>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</si>
  <si>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</si>
  <si>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</si>
  <si>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</si>
  <si>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</si>
  <si>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</si>
  <si>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</si>
  <si>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</si>
  <si>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</si>
  <si>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</si>
  <si>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</si>
  <si>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</si>
  <si>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</si>
  <si>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</si>
  <si>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</si>
  <si>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</si>
  <si>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</si>
  <si>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</si>
  <si>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</si>
  <si>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</si>
  <si>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</si>
  <si>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</si>
  <si>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</si>
  <si>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</si>
  <si>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</si>
  <si>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</si>
  <si>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</si>
  <si>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</si>
  <si>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</si>
  <si>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</si>
  <si>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</si>
  <si>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</si>
  <si>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</si>
  <si>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</si>
  <si>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</si>
  <si>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</si>
  <si>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</si>
  <si>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</si>
  <si>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</si>
  <si>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</si>
  <si>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</si>
  <si>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</si>
  <si>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</si>
  <si>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</si>
  <si>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</si>
  <si>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</si>
  <si>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</si>
  <si>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</si>
  <si>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</si>
  <si>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</si>
  <si>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</si>
  <si>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</si>
  <si>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</si>
  <si>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</si>
  <si>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</si>
  <si>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</si>
  <si>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</si>
  <si>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</si>
  <si>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</si>
  <si>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</si>
  <si>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</si>
  <si>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</si>
  <si>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</si>
  <si>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</si>
  <si>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</si>
  <si>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</si>
  <si>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</si>
  <si>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</si>
  <si>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</si>
  <si>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</si>
  <si>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</si>
  <si>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</si>
  <si>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</si>
  <si>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</si>
  <si>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</si>
  <si>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</si>
  <si>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</si>
  <si>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</si>
  <si>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</si>
  <si>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</si>
  <si>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</si>
  <si>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</si>
  <si>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</si>
  <si>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</si>
  <si>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</si>
  <si>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</si>
  <si>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</si>
  <si>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</si>
  <si>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</si>
  <si>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</si>
  <si>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</si>
  <si>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</si>
  <si>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</si>
  <si>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</si>
  <si>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</si>
  <si>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</si>
  <si>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</si>
  <si>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</si>
  <si>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</si>
  <si>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</si>
  <si>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</si>
  <si>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</si>
  <si>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</si>
  <si>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</si>
  <si>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</si>
  <si>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</si>
  <si>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</si>
  <si>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</si>
  <si>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</si>
  <si>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</si>
  <si>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</si>
  <si>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</si>
  <si>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</si>
  <si>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</si>
  <si>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</si>
  <si>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</si>
  <si>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</si>
  <si>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</si>
  <si>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</si>
  <si>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</si>
  <si>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</si>
  <si>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</si>
  <si>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</si>
  <si>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</si>
  <si>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</si>
  <si>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</si>
  <si>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</si>
  <si>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</si>
  <si>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</si>
  <si>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</si>
  <si>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</si>
  <si>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</si>
  <si>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</si>
  <si>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</si>
  <si>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</si>
  <si>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</si>
  <si>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</si>
  <si>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</si>
  <si>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</si>
  <si>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</si>
  <si>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</si>
  <si>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</si>
  <si>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</si>
  <si>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</si>
  <si>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</si>
  <si>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</si>
  <si>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</si>
  <si>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</si>
  <si>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</si>
  <si>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</si>
  <si>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</si>
  <si>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</si>
  <si>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</si>
  <si>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</si>
  <si>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</si>
  <si>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</si>
  <si>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</si>
  <si>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</si>
  <si>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</si>
  <si>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</si>
  <si>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</si>
  <si>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</si>
  <si>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</si>
  <si>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</si>
  <si>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</si>
  <si>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</si>
  <si>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</si>
  <si>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</si>
  <si>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</si>
  <si>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</si>
  <si>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</si>
  <si>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</si>
  <si>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</si>
  <si>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</si>
  <si>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</si>
  <si>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</si>
  <si>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</si>
  <si>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</si>
  <si>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</si>
  <si>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</si>
  <si>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</si>
  <si>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</si>
  <si>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</si>
  <si>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</si>
  <si>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</si>
  <si>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</si>
  <si>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</si>
  <si>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</si>
  <si>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</si>
  <si>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</si>
  <si>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</si>
  <si>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</si>
  <si>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</si>
  <si>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</si>
  <si>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</si>
  <si>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</si>
  <si>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</si>
  <si>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</si>
  <si>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</si>
  <si>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</si>
  <si>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</si>
  <si>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</si>
  <si>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</si>
  <si>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</si>
  <si>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</si>
  <si>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</si>
  <si>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</si>
  <si>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</si>
  <si>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</si>
  <si>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</si>
  <si>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</si>
  <si>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</si>
  <si>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</si>
  <si>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</si>
  <si>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</si>
  <si>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</si>
  <si>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</si>
  <si>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</si>
  <si>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</si>
  <si>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</si>
  <si>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</si>
  <si>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</si>
  <si>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</si>
  <si>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</si>
  <si>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</si>
  <si>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</si>
  <si>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</si>
  <si>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</si>
  <si>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</si>
  <si>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</si>
  <si>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</si>
  <si>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</si>
  <si>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</si>
  <si>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</si>
  <si>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</si>
  <si>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</si>
  <si>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</si>
  <si>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</si>
  <si>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</si>
  <si>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</si>
  <si>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</si>
  <si>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</si>
  <si>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</si>
  <si>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</si>
  <si>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</si>
  <si>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</si>
  <si>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</si>
  <si>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</si>
  <si>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</si>
  <si>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</si>
  <si>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</si>
  <si>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</si>
  <si>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</si>
  <si>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</si>
  <si>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</si>
  <si>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</si>
  <si>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</si>
  <si>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</si>
  <si>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</si>
  <si>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</si>
  <si>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</si>
  <si>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</si>
  <si>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</si>
  <si>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</si>
  <si>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Savski venac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</si>
</sst>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1482</c:v>
                </c:pt>
                <c:pt idx="1">
                  <c:v>1791</c:v>
                </c:pt>
                <c:pt idx="2">
                  <c:v>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1545</c:v>
                </c:pt>
                <c:pt idx="1">
                  <c:v>1711</c:v>
                </c:pt>
                <c:pt idx="2">
                  <c:v>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36192"/>
        <c:axId val="134137728"/>
      </c:barChart>
      <c:catAx>
        <c:axId val="13413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37728"/>
        <c:crosses val="autoZero"/>
        <c:auto val="1"/>
        <c:lblAlgn val="ctr"/>
        <c:lblOffset val="100"/>
        <c:noMultiLvlLbl val="0"/>
      </c:catAx>
      <c:valAx>
        <c:axId val="13413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36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97</c:v>
                </c:pt>
                <c:pt idx="1">
                  <c:v>86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47648"/>
        <c:axId val="142349440"/>
      </c:barChart>
      <c:catAx>
        <c:axId val="1423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49440"/>
        <c:crosses val="autoZero"/>
        <c:auto val="1"/>
        <c:lblAlgn val="ctr"/>
        <c:lblOffset val="100"/>
        <c:noMultiLvlLbl val="0"/>
      </c:catAx>
      <c:valAx>
        <c:axId val="14234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47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17</c:v>
                </c:pt>
                <c:pt idx="1">
                  <c:v>11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392704"/>
        <c:axId val="142398592"/>
      </c:barChart>
      <c:catAx>
        <c:axId val="142392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98592"/>
        <c:crosses val="autoZero"/>
        <c:auto val="1"/>
        <c:lblAlgn val="ctr"/>
        <c:lblOffset val="100"/>
        <c:noMultiLvlLbl val="0"/>
      </c:catAx>
      <c:valAx>
        <c:axId val="142398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9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480</c:v>
                </c:pt>
                <c:pt idx="1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36992"/>
        <c:axId val="142451072"/>
      </c:barChart>
      <c:catAx>
        <c:axId val="142436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51072"/>
        <c:crosses val="autoZero"/>
        <c:auto val="1"/>
        <c:lblAlgn val="ctr"/>
        <c:lblOffset val="100"/>
        <c:noMultiLvlLbl val="0"/>
      </c:catAx>
      <c:valAx>
        <c:axId val="1424510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3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87936"/>
        <c:axId val="142489472"/>
      </c:barChart>
      <c:catAx>
        <c:axId val="14248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89472"/>
        <c:crosses val="autoZero"/>
        <c:auto val="1"/>
        <c:lblAlgn val="ctr"/>
        <c:lblOffset val="100"/>
        <c:noMultiLvlLbl val="0"/>
      </c:catAx>
      <c:valAx>
        <c:axId val="14248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8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16.664407514842626</c:v>
                </c:pt>
                <c:pt idx="1">
                  <c:v>60.18922655678152</c:v>
                </c:pt>
                <c:pt idx="2">
                  <c:v>23.14636592837585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689408"/>
        <c:axId val="142690944"/>
      </c:barChart>
      <c:catAx>
        <c:axId val="1426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690944"/>
        <c:crosses val="autoZero"/>
        <c:auto val="1"/>
        <c:lblAlgn val="ctr"/>
        <c:lblOffset val="100"/>
        <c:noMultiLvlLbl val="0"/>
      </c:catAx>
      <c:valAx>
        <c:axId val="14269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689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742272"/>
        <c:axId val="142743808"/>
      </c:barChart>
      <c:catAx>
        <c:axId val="14274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43808"/>
        <c:crosses val="autoZero"/>
        <c:auto val="1"/>
        <c:lblAlgn val="ctr"/>
        <c:lblOffset val="100"/>
        <c:noMultiLvlLbl val="0"/>
      </c:catAx>
      <c:valAx>
        <c:axId val="1427438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74227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111.7</c:v>
                </c:pt>
                <c:pt idx="1">
                  <c:v>102.9</c:v>
                </c:pt>
                <c:pt idx="2">
                  <c:v>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99.2</c:v>
                </c:pt>
                <c:pt idx="1">
                  <c:v>97.7</c:v>
                </c:pt>
                <c:pt idx="2">
                  <c:v>89.9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791040"/>
        <c:axId val="142792576"/>
      </c:barChart>
      <c:catAx>
        <c:axId val="14279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92576"/>
        <c:crosses val="autoZero"/>
        <c:auto val="1"/>
        <c:lblAlgn val="ctr"/>
        <c:lblOffset val="100"/>
        <c:noMultiLvlLbl val="0"/>
      </c:catAx>
      <c:valAx>
        <c:axId val="142792576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91040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129</c:v>
                </c:pt>
                <c:pt idx="1">
                  <c:v>95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822016"/>
        <c:axId val="142844288"/>
      </c:barChart>
      <c:catAx>
        <c:axId val="1428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44288"/>
        <c:crosses val="autoZero"/>
        <c:auto val="1"/>
        <c:lblAlgn val="ctr"/>
        <c:lblOffset val="100"/>
        <c:noMultiLvlLbl val="0"/>
      </c:catAx>
      <c:valAx>
        <c:axId val="14284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2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279</c:v>
                </c:pt>
                <c:pt idx="1">
                  <c:v>260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349</c:v>
                </c:pt>
                <c:pt idx="1">
                  <c:v>522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862208"/>
        <c:axId val="142863744"/>
      </c:barChart>
      <c:catAx>
        <c:axId val="1428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63744"/>
        <c:crosses val="autoZero"/>
        <c:auto val="1"/>
        <c:lblAlgn val="ctr"/>
        <c:lblOffset val="100"/>
        <c:noMultiLvlLbl val="0"/>
      </c:catAx>
      <c:valAx>
        <c:axId val="1428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862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214</c:v>
                </c:pt>
                <c:pt idx="1">
                  <c:v>256</c:v>
                </c:pt>
                <c:pt idx="2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118</c:v>
                </c:pt>
                <c:pt idx="1">
                  <c:v>111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606848"/>
        <c:axId val="134608384"/>
      </c:barChart>
      <c:catAx>
        <c:axId val="13460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08384"/>
        <c:crosses val="autoZero"/>
        <c:auto val="1"/>
        <c:lblAlgn val="ctr"/>
        <c:lblOffset val="100"/>
        <c:noMultiLvlLbl val="0"/>
      </c:catAx>
      <c:valAx>
        <c:axId val="13460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06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256</c:v>
                </c:pt>
                <c:pt idx="1">
                  <c:v>204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266</c:v>
                </c:pt>
                <c:pt idx="1">
                  <c:v>423</c:v>
                </c:pt>
                <c:pt idx="2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931456"/>
        <c:axId val="142932992"/>
      </c:barChart>
      <c:catAx>
        <c:axId val="14293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32992"/>
        <c:crosses val="autoZero"/>
        <c:auto val="1"/>
        <c:lblAlgn val="ctr"/>
        <c:lblOffset val="100"/>
        <c:noMultiLvlLbl val="0"/>
      </c:catAx>
      <c:valAx>
        <c:axId val="14293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93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2.3178897714642015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2.2040285195326264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2.252826198931873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2.2636701276872611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2.2230053948545558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2.7760457613793479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3.5459647030119017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4.1559356955024809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4.3565483774771607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3.8279068506519911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3.3914387182476213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3.2450456800498824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3.5812074714669122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4.3917911459321708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4.1613576598801743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1.9302193184590779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1.6482771708189878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1.4910402038658606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256960"/>
        <c:axId val="143271040"/>
      </c:barChart>
      <c:catAx>
        <c:axId val="1432569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3271040"/>
        <c:crosses val="autoZero"/>
        <c:auto val="1"/>
        <c:lblAlgn val="ctr"/>
        <c:lblOffset val="100"/>
        <c:noMultiLvlLbl val="0"/>
      </c:catAx>
      <c:valAx>
        <c:axId val="1432710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32569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2.3287337002195896</c:v>
                </c:pt>
                <c:pt idx="1">
                  <c:v>2.3368666467861305</c:v>
                </c:pt>
                <c:pt idx="2">
                  <c:v>2.4886816493615638</c:v>
                </c:pt>
                <c:pt idx="3">
                  <c:v>2.2582481633095672</c:v>
                </c:pt>
                <c:pt idx="4">
                  <c:v>1.9627511047252422</c:v>
                </c:pt>
                <c:pt idx="5">
                  <c:v>2.6594735272589256</c:v>
                </c:pt>
                <c:pt idx="6">
                  <c:v>2.9793694255428744</c:v>
                </c:pt>
                <c:pt idx="7">
                  <c:v>3.5242768455011251</c:v>
                </c:pt>
                <c:pt idx="8">
                  <c:v>3.9851438176051182</c:v>
                </c:pt>
                <c:pt idx="9">
                  <c:v>3.5432537208230546</c:v>
                </c:pt>
                <c:pt idx="10">
                  <c:v>3.0769647843413668</c:v>
                </c:pt>
                <c:pt idx="11">
                  <c:v>2.640496651936997</c:v>
                </c:pt>
                <c:pt idx="12">
                  <c:v>2.9278607639547807</c:v>
                </c:pt>
                <c:pt idx="13">
                  <c:v>3.3453520210372218</c:v>
                </c:pt>
                <c:pt idx="14">
                  <c:v>3.0552769268305906</c:v>
                </c:pt>
                <c:pt idx="15">
                  <c:v>1.4313985957112263</c:v>
                </c:pt>
                <c:pt idx="16">
                  <c:v>0.92986689077452755</c:v>
                </c:pt>
                <c:pt idx="17">
                  <c:v>0.76178599506601241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3303808"/>
        <c:axId val="143305344"/>
      </c:barChart>
      <c:catAx>
        <c:axId val="1433038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3305344"/>
        <c:crosses val="autoZero"/>
        <c:auto val="1"/>
        <c:lblAlgn val="ctr"/>
        <c:lblOffset val="100"/>
        <c:noMultiLvlLbl val="0"/>
      </c:catAx>
      <c:valAx>
        <c:axId val="1433053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303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4.4678511487933328</c:v>
                </c:pt>
                <c:pt idx="1">
                  <c:v>6.0132082029892251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0.32409282944614848</c:v>
                </c:pt>
                <c:pt idx="1">
                  <c:v>0.44490789016336457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0.53243821980438688</c:v>
                </c:pt>
                <c:pt idx="1">
                  <c:v>0.23635731664928744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6.0304415764801202</c:v>
                </c:pt>
                <c:pt idx="1">
                  <c:v>5.7281890858533195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33.636205798946698</c:v>
                </c:pt>
                <c:pt idx="1">
                  <c:v>35.495307612095935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8.5768852364141441</c:v>
                </c:pt>
                <c:pt idx="1">
                  <c:v>8.4323948557525199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46.432085190115167</c:v>
                </c:pt>
                <c:pt idx="1">
                  <c:v>43.649635036496349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782464"/>
        <c:axId val="144784000"/>
      </c:barChart>
      <c:catAx>
        <c:axId val="14478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84000"/>
        <c:crosses val="autoZero"/>
        <c:auto val="1"/>
        <c:lblAlgn val="ctr"/>
        <c:lblOffset val="100"/>
        <c:noMultiLvlLbl val="0"/>
      </c:catAx>
      <c:valAx>
        <c:axId val="144784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824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11.389548006250362</c:v>
                </c:pt>
                <c:pt idx="1">
                  <c:v>7.9388251651025383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14.954569130157996</c:v>
                </c:pt>
                <c:pt idx="1">
                  <c:v>15.140771637122002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69.118583251345569</c:v>
                </c:pt>
                <c:pt idx="1">
                  <c:v>70.900243309002434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4.5372996122460787</c:v>
                </c:pt>
                <c:pt idx="1">
                  <c:v>6.0201598887730272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4847232"/>
        <c:axId val="144848768"/>
      </c:barChart>
      <c:catAx>
        <c:axId val="144847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848768"/>
        <c:crosses val="autoZero"/>
        <c:auto val="1"/>
        <c:lblAlgn val="ctr"/>
        <c:lblOffset val="100"/>
        <c:noMultiLvlLbl val="0"/>
      </c:catAx>
      <c:valAx>
        <c:axId val="144848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847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13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25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4879616"/>
        <c:axId val="144881152"/>
      </c:barChart>
      <c:catAx>
        <c:axId val="144879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81152"/>
        <c:crosses val="autoZero"/>
        <c:auto val="1"/>
        <c:lblAlgn val="ctr"/>
        <c:lblOffset val="100"/>
        <c:noMultiLvlLbl val="0"/>
      </c:catAx>
      <c:valAx>
        <c:axId val="144881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79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0.17</c:v>
                </c:pt>
                <c:pt idx="1">
                  <c:v>0.28999999999999998</c:v>
                </c:pt>
                <c:pt idx="3">
                  <c:v>0.23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4934016"/>
        <c:axId val="144935552"/>
      </c:barChart>
      <c:catAx>
        <c:axId val="14493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935552"/>
        <c:crosses val="autoZero"/>
        <c:auto val="1"/>
        <c:lblAlgn val="ctr"/>
        <c:lblOffset val="100"/>
        <c:noMultiLvlLbl val="0"/>
      </c:catAx>
      <c:valAx>
        <c:axId val="1449355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9340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5305600"/>
        <c:axId val="145307136"/>
      </c:barChart>
      <c:catAx>
        <c:axId val="14530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307136"/>
        <c:crosses val="autoZero"/>
        <c:auto val="1"/>
        <c:lblAlgn val="ctr"/>
        <c:lblOffset val="100"/>
        <c:noMultiLvlLbl val="0"/>
      </c:catAx>
      <c:valAx>
        <c:axId val="145307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305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7.5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385344"/>
        <c:axId val="145386880"/>
      </c:barChart>
      <c:catAx>
        <c:axId val="1453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86880"/>
        <c:crosses val="autoZero"/>
        <c:auto val="1"/>
        <c:lblAlgn val="ctr"/>
        <c:lblOffset val="100"/>
        <c:noMultiLvlLbl val="0"/>
      </c:catAx>
      <c:valAx>
        <c:axId val="14538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3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222</c:v>
                </c:pt>
                <c:pt idx="1">
                  <c:v>243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249</c:v>
                </c:pt>
                <c:pt idx="1">
                  <c:v>238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46016"/>
        <c:axId val="145447552"/>
      </c:barChart>
      <c:catAx>
        <c:axId val="14544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47552"/>
        <c:crosses val="autoZero"/>
        <c:auto val="1"/>
        <c:lblAlgn val="ctr"/>
        <c:lblOffset val="100"/>
        <c:noMultiLvlLbl val="0"/>
      </c:catAx>
      <c:valAx>
        <c:axId val="145447552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44601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652</c:v>
                </c:pt>
                <c:pt idx="1">
                  <c:v>538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427</c:v>
                </c:pt>
                <c:pt idx="1">
                  <c:v>367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733184"/>
        <c:axId val="141632640"/>
      </c:barChart>
      <c:catAx>
        <c:axId val="1347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632640"/>
        <c:crosses val="autoZero"/>
        <c:auto val="1"/>
        <c:lblAlgn val="ctr"/>
        <c:lblOffset val="100"/>
        <c:noMultiLvlLbl val="0"/>
      </c:catAx>
      <c:valAx>
        <c:axId val="14163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733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339</c:v>
                </c:pt>
                <c:pt idx="1">
                  <c:v>411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349</c:v>
                </c:pt>
                <c:pt idx="1">
                  <c:v>473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040128"/>
        <c:axId val="145041664"/>
      </c:barChart>
      <c:catAx>
        <c:axId val="14504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041664"/>
        <c:crosses val="autoZero"/>
        <c:auto val="1"/>
        <c:lblAlgn val="ctr"/>
        <c:lblOffset val="100"/>
        <c:noMultiLvlLbl val="0"/>
      </c:catAx>
      <c:valAx>
        <c:axId val="14504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04012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42.439651645332866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26.202583435618681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16.453328657431761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10.474019521889064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3.1270091764568351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1.3034075632707931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5132928"/>
        <c:axId val="145155200"/>
      </c:barChart>
      <c:catAx>
        <c:axId val="145132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155200"/>
        <c:crosses val="autoZero"/>
        <c:auto val="1"/>
        <c:lblAlgn val="ctr"/>
        <c:lblOffset val="100"/>
        <c:noMultiLvlLbl val="0"/>
      </c:catAx>
      <c:valAx>
        <c:axId val="1451552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1329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59.94</c:v>
                </c:pt>
                <c:pt idx="1">
                  <c:v>34.369999999999997</c:v>
                </c:pt>
                <c:pt idx="2">
                  <c:v>4.66</c:v>
                </c:pt>
                <c:pt idx="3">
                  <c:v>0.9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60.16</c:v>
                </c:pt>
                <c:pt idx="1">
                  <c:v>33.43</c:v>
                </c:pt>
                <c:pt idx="2">
                  <c:v>5.36</c:v>
                </c:pt>
                <c:pt idx="3">
                  <c:v>0.87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5200256"/>
        <c:axId val="145201792"/>
      </c:barChart>
      <c:catAx>
        <c:axId val="145200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01792"/>
        <c:crosses val="autoZero"/>
        <c:auto val="1"/>
        <c:lblAlgn val="ctr"/>
        <c:lblOffset val="100"/>
        <c:noMultiLvlLbl val="0"/>
      </c:catAx>
      <c:valAx>
        <c:axId val="145201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002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98646</c:v>
                </c:pt>
                <c:pt idx="1">
                  <c:v>115187</c:v>
                </c:pt>
                <c:pt idx="2">
                  <c:v>140472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214464"/>
        <c:axId val="145498880"/>
      </c:barChart>
      <c:catAx>
        <c:axId val="1452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498880"/>
        <c:crosses val="autoZero"/>
        <c:auto val="1"/>
        <c:lblAlgn val="ctr"/>
        <c:lblOffset val="100"/>
        <c:noMultiLvlLbl val="0"/>
      </c:catAx>
      <c:valAx>
        <c:axId val="14549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14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8099</c:v>
                </c:pt>
                <c:pt idx="1">
                  <c:v>8271</c:v>
                </c:pt>
                <c:pt idx="2">
                  <c:v>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7732</c:v>
                </c:pt>
                <c:pt idx="1">
                  <c:v>7816</c:v>
                </c:pt>
                <c:pt idx="2">
                  <c:v>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533184"/>
        <c:axId val="145543168"/>
      </c:barChart>
      <c:catAx>
        <c:axId val="1455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543168"/>
        <c:crosses val="autoZero"/>
        <c:auto val="1"/>
        <c:lblAlgn val="ctr"/>
        <c:lblOffset val="100"/>
        <c:noMultiLvlLbl val="0"/>
      </c:catAx>
      <c:valAx>
        <c:axId val="14554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533184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9.9</c:v>
                </c:pt>
                <c:pt idx="1">
                  <c:v>1.3</c:v>
                </c:pt>
                <c:pt idx="2">
                  <c:v>0.5</c:v>
                </c:pt>
                <c:pt idx="3">
                  <c:v>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4075904"/>
        <c:axId val="134077440"/>
      </c:barChart>
      <c:catAx>
        <c:axId val="13407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077440"/>
        <c:crosses val="autoZero"/>
        <c:auto val="1"/>
        <c:lblAlgn val="ctr"/>
        <c:lblOffset val="100"/>
        <c:noMultiLvlLbl val="0"/>
      </c:catAx>
      <c:valAx>
        <c:axId val="1340774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0759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34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706368"/>
        <c:axId val="145708160"/>
      </c:barChart>
      <c:catAx>
        <c:axId val="14570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08160"/>
        <c:crosses val="autoZero"/>
        <c:auto val="1"/>
        <c:lblAlgn val="ctr"/>
        <c:lblOffset val="100"/>
        <c:noMultiLvlLbl val="0"/>
      </c:catAx>
      <c:valAx>
        <c:axId val="14570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0636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4.8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745024"/>
        <c:axId val="145746560"/>
      </c:barChart>
      <c:catAx>
        <c:axId val="1457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46560"/>
        <c:crosses val="autoZero"/>
        <c:auto val="1"/>
        <c:lblAlgn val="ctr"/>
        <c:lblOffset val="100"/>
        <c:noMultiLvlLbl val="0"/>
      </c:catAx>
      <c:valAx>
        <c:axId val="14574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4502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11.4</c:v>
                </c:pt>
                <c:pt idx="1">
                  <c:v>2.9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767040"/>
        <c:axId val="145781120"/>
      </c:barChart>
      <c:catAx>
        <c:axId val="14576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781120"/>
        <c:crosses val="autoZero"/>
        <c:auto val="1"/>
        <c:lblAlgn val="ctr"/>
        <c:lblOffset val="100"/>
        <c:noMultiLvlLbl val="0"/>
      </c:catAx>
      <c:valAx>
        <c:axId val="14578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76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13.9</c:v>
                </c:pt>
                <c:pt idx="1">
                  <c:v>50.6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8.23</c:v>
                </c:pt>
                <c:pt idx="2">
                  <c:v>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8.0299999999999994</c:v>
                </c:pt>
                <c:pt idx="1">
                  <c:v>4.2</c:v>
                </c:pt>
                <c:pt idx="2">
                  <c:v>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5827712"/>
        <c:axId val="145829248"/>
      </c:barChart>
      <c:catAx>
        <c:axId val="14582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829248"/>
        <c:crosses val="autoZero"/>
        <c:auto val="1"/>
        <c:lblAlgn val="ctr"/>
        <c:lblOffset val="100"/>
        <c:noMultiLvlLbl val="0"/>
      </c:catAx>
      <c:valAx>
        <c:axId val="14582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82771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40.700000000000003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70848"/>
        <c:axId val="145872384"/>
      </c:barChart>
      <c:catAx>
        <c:axId val="14587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72384"/>
        <c:crosses val="autoZero"/>
        <c:auto val="1"/>
        <c:lblAlgn val="ctr"/>
        <c:lblOffset val="100"/>
        <c:noMultiLvlLbl val="0"/>
      </c:catAx>
      <c:valAx>
        <c:axId val="14587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7084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0.3</c:v>
                </c:pt>
                <c:pt idx="1">
                  <c:v>3.2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92.7</c:v>
                </c:pt>
                <c:pt idx="1">
                  <c:v>93.8</c:v>
                </c:pt>
                <c:pt idx="2">
                  <c:v>86.2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6279808"/>
        <c:axId val="146306176"/>
      </c:barChart>
      <c:catAx>
        <c:axId val="1462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306176"/>
        <c:crosses val="autoZero"/>
        <c:auto val="1"/>
        <c:lblAlgn val="ctr"/>
        <c:lblOffset val="100"/>
        <c:noMultiLvlLbl val="0"/>
      </c:catAx>
      <c:valAx>
        <c:axId val="146306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6279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10491</c:v>
                </c:pt>
                <c:pt idx="1">
                  <c:v>17561</c:v>
                </c:pt>
                <c:pt idx="2">
                  <c:v>22833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37738</c:v>
                </c:pt>
                <c:pt idx="1">
                  <c:v>75619</c:v>
                </c:pt>
                <c:pt idx="2">
                  <c:v>173827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28576"/>
        <c:axId val="146330368"/>
      </c:barChart>
      <c:catAx>
        <c:axId val="14632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30368"/>
        <c:crosses val="autoZero"/>
        <c:auto val="1"/>
        <c:lblAlgn val="ctr"/>
        <c:lblOffset val="100"/>
        <c:noMultiLvlLbl val="0"/>
      </c:catAx>
      <c:valAx>
        <c:axId val="1463303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328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24783</c:v>
                </c:pt>
                <c:pt idx="1">
                  <c:v>34598</c:v>
                </c:pt>
                <c:pt idx="2">
                  <c:v>43736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84237</c:v>
                </c:pt>
                <c:pt idx="1">
                  <c:v>180835</c:v>
                </c:pt>
                <c:pt idx="2">
                  <c:v>440998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061952"/>
        <c:axId val="146067840"/>
      </c:barChart>
      <c:catAx>
        <c:axId val="14606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067840"/>
        <c:crosses val="autoZero"/>
        <c:auto val="1"/>
        <c:lblAlgn val="ctr"/>
        <c:lblOffset val="100"/>
        <c:noMultiLvlLbl val="0"/>
      </c:catAx>
      <c:valAx>
        <c:axId val="146067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06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2.4</c:v>
                </c:pt>
                <c:pt idx="1">
                  <c:v>2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094336"/>
        <c:axId val="146108416"/>
      </c:barChart>
      <c:catAx>
        <c:axId val="14609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108416"/>
        <c:crosses val="autoZero"/>
        <c:auto val="1"/>
        <c:lblAlgn val="ctr"/>
        <c:lblOffset val="100"/>
        <c:noMultiLvlLbl val="0"/>
      </c:catAx>
      <c:valAx>
        <c:axId val="146108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6094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42.2</c:v>
                </c:pt>
                <c:pt idx="1">
                  <c:v>43.4</c:v>
                </c:pt>
                <c:pt idx="2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48.7</c:v>
                </c:pt>
                <c:pt idx="1">
                  <c:v>49.8</c:v>
                </c:pt>
                <c:pt idx="2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6159488"/>
        <c:axId val="146161024"/>
      </c:barChart>
      <c:catAx>
        <c:axId val="14615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161024"/>
        <c:crosses val="autoZero"/>
        <c:auto val="1"/>
        <c:lblAlgn val="ctr"/>
        <c:lblOffset val="100"/>
        <c:noMultiLvlLbl val="0"/>
      </c:catAx>
      <c:valAx>
        <c:axId val="14616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61594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113.01900000000001</c:v>
                </c:pt>
                <c:pt idx="1">
                  <c:v>113.01900000000001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691584"/>
        <c:axId val="146693120"/>
      </c:barChart>
      <c:catAx>
        <c:axId val="14669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93120"/>
        <c:crosses val="autoZero"/>
        <c:auto val="1"/>
        <c:lblAlgn val="ctr"/>
        <c:lblOffset val="100"/>
        <c:noMultiLvlLbl val="0"/>
      </c:catAx>
      <c:valAx>
        <c:axId val="146693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691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68.38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727680"/>
        <c:axId val="146729216"/>
      </c:barChart>
      <c:catAx>
        <c:axId val="146727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29216"/>
        <c:crosses val="autoZero"/>
        <c:auto val="1"/>
        <c:lblAlgn val="ctr"/>
        <c:lblOffset val="100"/>
        <c:noMultiLvlLbl val="0"/>
      </c:catAx>
      <c:valAx>
        <c:axId val="14672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27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41</c:v>
                </c:pt>
                <c:pt idx="1">
                  <c:v>34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31</c:v>
                </c:pt>
                <c:pt idx="1">
                  <c:v>27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435456"/>
        <c:axId val="146453632"/>
      </c:barChart>
      <c:catAx>
        <c:axId val="1464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3632"/>
        <c:crosses val="autoZero"/>
        <c:auto val="1"/>
        <c:lblAlgn val="ctr"/>
        <c:lblOffset val="100"/>
        <c:noMultiLvlLbl val="0"/>
      </c:catAx>
      <c:valAx>
        <c:axId val="14645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354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12.3</c:v>
                </c:pt>
                <c:pt idx="1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53.6</c:v>
                </c:pt>
                <c:pt idx="1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34.1</c:v>
                </c:pt>
                <c:pt idx="1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2140160"/>
        <c:axId val="142141696"/>
      </c:barChart>
      <c:catAx>
        <c:axId val="14214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2141696"/>
        <c:crosses val="autoZero"/>
        <c:auto val="1"/>
        <c:lblAlgn val="ctr"/>
        <c:lblOffset val="100"/>
        <c:noMultiLvlLbl val="0"/>
      </c:catAx>
      <c:valAx>
        <c:axId val="142141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140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1482</c:v>
                </c:pt>
                <c:pt idx="1">
                  <c:v>1791</c:v>
                </c:pt>
                <c:pt idx="2">
                  <c:v>1934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1545</c:v>
                </c:pt>
                <c:pt idx="1">
                  <c:v>1711</c:v>
                </c:pt>
                <c:pt idx="2">
                  <c:v>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150848"/>
        <c:axId val="139152384"/>
      </c:barChart>
      <c:catAx>
        <c:axId val="1391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52384"/>
        <c:crosses val="autoZero"/>
        <c:auto val="1"/>
        <c:lblAlgn val="ctr"/>
        <c:lblOffset val="100"/>
        <c:noMultiLvlLbl val="0"/>
      </c:catAx>
      <c:valAx>
        <c:axId val="1391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50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214</c:v>
                </c:pt>
                <c:pt idx="1">
                  <c:v>256</c:v>
                </c:pt>
                <c:pt idx="2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118</c:v>
                </c:pt>
                <c:pt idx="1">
                  <c:v>111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01152"/>
        <c:axId val="139202944"/>
      </c:barChart>
      <c:catAx>
        <c:axId val="1392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02944"/>
        <c:crosses val="autoZero"/>
        <c:auto val="1"/>
        <c:lblAlgn val="ctr"/>
        <c:lblOffset val="100"/>
        <c:noMultiLvlLbl val="0"/>
      </c:catAx>
      <c:valAx>
        <c:axId val="13920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201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652</c:v>
                </c:pt>
                <c:pt idx="1">
                  <c:v>538</c:v>
                </c:pt>
                <c:pt idx="2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427</c:v>
                </c:pt>
                <c:pt idx="1">
                  <c:v>367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34304"/>
        <c:axId val="139256576"/>
      </c:barChart>
      <c:catAx>
        <c:axId val="13923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56576"/>
        <c:crosses val="autoZero"/>
        <c:auto val="1"/>
        <c:lblAlgn val="ctr"/>
        <c:lblOffset val="100"/>
        <c:noMultiLvlLbl val="0"/>
      </c:catAx>
      <c:valAx>
        <c:axId val="13925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343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13.9</c:v>
                </c:pt>
                <c:pt idx="1">
                  <c:v>50.6</c:v>
                </c:pt>
                <c:pt idx="2">
                  <c:v>35.4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12.3</c:v>
                </c:pt>
                <c:pt idx="1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53.6</c:v>
                </c:pt>
                <c:pt idx="1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34.1</c:v>
                </c:pt>
                <c:pt idx="1">
                  <c:v>37.4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470208"/>
        <c:axId val="147471744"/>
      </c:barChart>
      <c:catAx>
        <c:axId val="14747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471744"/>
        <c:crosses val="autoZero"/>
        <c:auto val="1"/>
        <c:lblAlgn val="ctr"/>
        <c:lblOffset val="100"/>
        <c:noMultiLvlLbl val="0"/>
      </c:catAx>
      <c:valAx>
        <c:axId val="147471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702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0.3</c:v>
                </c:pt>
                <c:pt idx="1">
                  <c:v>3.2</c:v>
                </c:pt>
                <c:pt idx="2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92.7</c:v>
                </c:pt>
                <c:pt idx="1">
                  <c:v>93.8</c:v>
                </c:pt>
                <c:pt idx="2">
                  <c:v>86.2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31648"/>
        <c:axId val="147533184"/>
      </c:barChart>
      <c:catAx>
        <c:axId val="1475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33184"/>
        <c:crosses val="autoZero"/>
        <c:auto val="1"/>
        <c:lblAlgn val="ctr"/>
        <c:lblOffset val="100"/>
        <c:noMultiLvlLbl val="0"/>
      </c:catAx>
      <c:valAx>
        <c:axId val="147533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316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7568128"/>
        <c:axId val="147569664"/>
      </c:barChart>
      <c:catAx>
        <c:axId val="14756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69664"/>
        <c:crosses val="autoZero"/>
        <c:auto val="1"/>
        <c:lblAlgn val="ctr"/>
        <c:lblOffset val="100"/>
        <c:noMultiLvlLbl val="0"/>
      </c:catAx>
      <c:valAx>
        <c:axId val="14756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568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1615</c:v>
                </c:pt>
                <c:pt idx="1">
                  <c:v>2039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825</c:v>
                </c:pt>
                <c:pt idx="1">
                  <c:v>1078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621760"/>
        <c:axId val="147623296"/>
      </c:barChart>
      <c:catAx>
        <c:axId val="14762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623296"/>
        <c:crosses val="autoZero"/>
        <c:auto val="1"/>
        <c:lblAlgn val="ctr"/>
        <c:lblOffset val="100"/>
        <c:noMultiLvlLbl val="0"/>
      </c:catAx>
      <c:valAx>
        <c:axId val="147623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621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374</c:v>
                </c:pt>
                <c:pt idx="1">
                  <c:v>525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207</c:v>
                </c:pt>
                <c:pt idx="1">
                  <c:v>337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067840"/>
        <c:axId val="148069376"/>
      </c:barChart>
      <c:catAx>
        <c:axId val="14806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069376"/>
        <c:crosses val="autoZero"/>
        <c:auto val="1"/>
        <c:lblAlgn val="ctr"/>
        <c:lblOffset val="100"/>
        <c:noMultiLvlLbl val="0"/>
      </c:catAx>
      <c:valAx>
        <c:axId val="14806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06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887</c:v>
                </c:pt>
                <c:pt idx="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108416"/>
        <c:axId val="148109952"/>
      </c:barChart>
      <c:catAx>
        <c:axId val="14810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109952"/>
        <c:crosses val="autoZero"/>
        <c:auto val="1"/>
        <c:lblAlgn val="ctr"/>
        <c:lblOffset val="100"/>
        <c:noMultiLvlLbl val="0"/>
      </c:catAx>
      <c:valAx>
        <c:axId val="14810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0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1775232"/>
        <c:axId val="141776768"/>
      </c:barChart>
      <c:catAx>
        <c:axId val="14177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776768"/>
        <c:crosses val="autoZero"/>
        <c:auto val="1"/>
        <c:lblAlgn val="ctr"/>
        <c:lblOffset val="100"/>
        <c:noMultiLvlLbl val="0"/>
      </c:catAx>
      <c:valAx>
        <c:axId val="14177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77523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97</c:v>
                </c:pt>
                <c:pt idx="1">
                  <c:v>86</c:v>
                </c:pt>
                <c:pt idx="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10944"/>
        <c:axId val="147820928"/>
      </c:barChart>
      <c:catAx>
        <c:axId val="14781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20928"/>
        <c:crosses val="autoZero"/>
        <c:auto val="1"/>
        <c:lblAlgn val="ctr"/>
        <c:lblOffset val="100"/>
        <c:noMultiLvlLbl val="0"/>
      </c:catAx>
      <c:valAx>
        <c:axId val="14782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1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17</c:v>
                </c:pt>
                <c:pt idx="1">
                  <c:v>11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929728"/>
        <c:axId val="147939712"/>
      </c:barChart>
      <c:catAx>
        <c:axId val="147929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39712"/>
        <c:crosses val="autoZero"/>
        <c:auto val="1"/>
        <c:lblAlgn val="ctr"/>
        <c:lblOffset val="100"/>
        <c:noMultiLvlLbl val="0"/>
      </c:catAx>
      <c:valAx>
        <c:axId val="147939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792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34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988864"/>
        <c:axId val="147990400"/>
      </c:barChart>
      <c:catAx>
        <c:axId val="14798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90400"/>
        <c:crosses val="autoZero"/>
        <c:auto val="1"/>
        <c:lblAlgn val="ctr"/>
        <c:lblOffset val="100"/>
        <c:noMultiLvlLbl val="0"/>
      </c:catAx>
      <c:valAx>
        <c:axId val="14799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88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480</c:v>
                </c:pt>
                <c:pt idx="1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032896"/>
        <c:axId val="148034688"/>
      </c:barChart>
      <c:catAx>
        <c:axId val="148032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34688"/>
        <c:crosses val="autoZero"/>
        <c:auto val="1"/>
        <c:lblAlgn val="ctr"/>
        <c:lblOffset val="100"/>
        <c:noMultiLvlLbl val="0"/>
      </c:catAx>
      <c:valAx>
        <c:axId val="148034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32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113.01900000000001</c:v>
                </c:pt>
                <c:pt idx="1">
                  <c:v>113.01900000000001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114048"/>
        <c:axId val="148132224"/>
      </c:barChart>
      <c:catAx>
        <c:axId val="14811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32224"/>
        <c:crosses val="autoZero"/>
        <c:auto val="1"/>
        <c:lblAlgn val="ctr"/>
        <c:lblOffset val="100"/>
        <c:noMultiLvlLbl val="0"/>
      </c:catAx>
      <c:valAx>
        <c:axId val="148132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1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169088"/>
        <c:axId val="148170624"/>
      </c:barChart>
      <c:catAx>
        <c:axId val="1481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70624"/>
        <c:crosses val="autoZero"/>
        <c:auto val="1"/>
        <c:lblAlgn val="ctr"/>
        <c:lblOffset val="100"/>
        <c:noMultiLvlLbl val="0"/>
      </c:catAx>
      <c:valAx>
        <c:axId val="14817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69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40.700000000000003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199296"/>
        <c:axId val="148200832"/>
      </c:barChart>
      <c:catAx>
        <c:axId val="1481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00832"/>
        <c:crosses val="autoZero"/>
        <c:auto val="1"/>
        <c:lblAlgn val="ctr"/>
        <c:lblOffset val="100"/>
        <c:noMultiLvlLbl val="0"/>
      </c:catAx>
      <c:valAx>
        <c:axId val="14820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9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7.5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217216"/>
        <c:axId val="148235392"/>
      </c:barChart>
      <c:catAx>
        <c:axId val="1482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35392"/>
        <c:crosses val="autoZero"/>
        <c:auto val="1"/>
        <c:lblAlgn val="ctr"/>
        <c:lblOffset val="100"/>
        <c:noMultiLvlLbl val="0"/>
      </c:catAx>
      <c:valAx>
        <c:axId val="1482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217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16.664407514842626</c:v>
                </c:pt>
                <c:pt idx="1">
                  <c:v>60.18922655678152</c:v>
                </c:pt>
                <c:pt idx="2">
                  <c:v>23.14636592837585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8379136"/>
        <c:axId val="148380672"/>
      </c:barChart>
      <c:catAx>
        <c:axId val="1483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380672"/>
        <c:crosses val="autoZero"/>
        <c:auto val="1"/>
        <c:lblAlgn val="ctr"/>
        <c:lblOffset val="100"/>
        <c:noMultiLvlLbl val="0"/>
      </c:catAx>
      <c:valAx>
        <c:axId val="14838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379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1615</c:v>
                </c:pt>
                <c:pt idx="1">
                  <c:v>2039</c:v>
                </c:pt>
                <c:pt idx="2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825</c:v>
                </c:pt>
                <c:pt idx="1">
                  <c:v>1078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90304"/>
        <c:axId val="141891840"/>
      </c:barChart>
      <c:catAx>
        <c:axId val="14189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891840"/>
        <c:crosses val="autoZero"/>
        <c:auto val="1"/>
        <c:lblAlgn val="ctr"/>
        <c:lblOffset val="100"/>
        <c:noMultiLvlLbl val="0"/>
      </c:catAx>
      <c:valAx>
        <c:axId val="14189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890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8423808"/>
        <c:axId val="148425344"/>
      </c:barChart>
      <c:catAx>
        <c:axId val="14842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25344"/>
        <c:crosses val="autoZero"/>
        <c:auto val="1"/>
        <c:lblAlgn val="ctr"/>
        <c:lblOffset val="100"/>
        <c:noMultiLvlLbl val="0"/>
      </c:catAx>
      <c:valAx>
        <c:axId val="14842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423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111.7</c:v>
                </c:pt>
                <c:pt idx="1">
                  <c:v>102.9</c:v>
                </c:pt>
                <c:pt idx="2">
                  <c:v>89.5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99.2</c:v>
                </c:pt>
                <c:pt idx="1">
                  <c:v>97.7</c:v>
                </c:pt>
                <c:pt idx="2">
                  <c:v>89.9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72576"/>
        <c:axId val="148474112"/>
      </c:barChart>
      <c:catAx>
        <c:axId val="14847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74112"/>
        <c:crosses val="autoZero"/>
        <c:auto val="1"/>
        <c:lblAlgn val="ctr"/>
        <c:lblOffset val="100"/>
        <c:noMultiLvlLbl val="0"/>
      </c:catAx>
      <c:valAx>
        <c:axId val="148474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72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129</c:v>
                </c:pt>
                <c:pt idx="1">
                  <c:v>95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523648"/>
        <c:axId val="148529536"/>
      </c:barChart>
      <c:catAx>
        <c:axId val="14852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29536"/>
        <c:crosses val="autoZero"/>
        <c:auto val="1"/>
        <c:lblAlgn val="ctr"/>
        <c:lblOffset val="100"/>
        <c:noMultiLvlLbl val="0"/>
      </c:catAx>
      <c:valAx>
        <c:axId val="14852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23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279</c:v>
                </c:pt>
                <c:pt idx="1">
                  <c:v>260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349</c:v>
                </c:pt>
                <c:pt idx="1">
                  <c:v>522</c:v>
                </c:pt>
                <c:pt idx="2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551552"/>
        <c:axId val="148553088"/>
      </c:barChart>
      <c:catAx>
        <c:axId val="1485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53088"/>
        <c:crosses val="autoZero"/>
        <c:auto val="1"/>
        <c:lblAlgn val="ctr"/>
        <c:lblOffset val="100"/>
        <c:noMultiLvlLbl val="0"/>
      </c:catAx>
      <c:valAx>
        <c:axId val="1485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51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256</c:v>
                </c:pt>
                <c:pt idx="1">
                  <c:v>204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266</c:v>
                </c:pt>
                <c:pt idx="1">
                  <c:v>423</c:v>
                </c:pt>
                <c:pt idx="2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616704"/>
        <c:axId val="148618240"/>
      </c:barChart>
      <c:catAx>
        <c:axId val="14861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18240"/>
        <c:crosses val="autoZero"/>
        <c:auto val="1"/>
        <c:lblAlgn val="ctr"/>
        <c:lblOffset val="100"/>
        <c:noMultiLvlLbl val="0"/>
      </c:catAx>
      <c:valAx>
        <c:axId val="14861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16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2.3178897714642015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2.2040285195326264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2.252826198931873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2.2636701276872611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2.2230053948545558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2.7760457613793479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3.5459647030119017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4.1559356955024809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4.3565483774771607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3.8279068506519911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3.3914387182476213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3.2450456800498824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3.5812074714669122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4.3917911459321708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4.1613576598801743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1.9302193184590779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1.6482771708189878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1.4910402038658606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925824"/>
        <c:axId val="148935808"/>
      </c:barChart>
      <c:catAx>
        <c:axId val="14892582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8935808"/>
        <c:crosses val="autoZero"/>
        <c:auto val="1"/>
        <c:lblAlgn val="ctr"/>
        <c:lblOffset val="100"/>
        <c:noMultiLvlLbl val="0"/>
      </c:catAx>
      <c:valAx>
        <c:axId val="1489358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89258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2.3287337002195896</c:v>
                </c:pt>
                <c:pt idx="1">
                  <c:v>2.3368666467861305</c:v>
                </c:pt>
                <c:pt idx="2">
                  <c:v>2.4886816493615638</c:v>
                </c:pt>
                <c:pt idx="3">
                  <c:v>2.2582481633095672</c:v>
                </c:pt>
                <c:pt idx="4">
                  <c:v>1.9627511047252422</c:v>
                </c:pt>
                <c:pt idx="5">
                  <c:v>2.6594735272589256</c:v>
                </c:pt>
                <c:pt idx="6">
                  <c:v>2.9793694255428744</c:v>
                </c:pt>
                <c:pt idx="7">
                  <c:v>3.5242768455011251</c:v>
                </c:pt>
                <c:pt idx="8">
                  <c:v>3.9851438176051182</c:v>
                </c:pt>
                <c:pt idx="9">
                  <c:v>3.5432537208230546</c:v>
                </c:pt>
                <c:pt idx="10">
                  <c:v>3.0769647843413668</c:v>
                </c:pt>
                <c:pt idx="11">
                  <c:v>2.640496651936997</c:v>
                </c:pt>
                <c:pt idx="12">
                  <c:v>2.9278607639547807</c:v>
                </c:pt>
                <c:pt idx="13">
                  <c:v>3.3453520210372218</c:v>
                </c:pt>
                <c:pt idx="14">
                  <c:v>3.0552769268305906</c:v>
                </c:pt>
                <c:pt idx="15">
                  <c:v>1.4313985957112263</c:v>
                </c:pt>
                <c:pt idx="16">
                  <c:v>0.92986689077452755</c:v>
                </c:pt>
                <c:pt idx="17">
                  <c:v>0.76178599506601241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967808"/>
        <c:axId val="148969344"/>
      </c:barChart>
      <c:catAx>
        <c:axId val="1489678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8969344"/>
        <c:crosses val="autoZero"/>
        <c:auto val="1"/>
        <c:lblAlgn val="ctr"/>
        <c:lblOffset val="100"/>
        <c:noMultiLvlLbl val="0"/>
      </c:catAx>
      <c:valAx>
        <c:axId val="1489693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967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4.4678511487933328</c:v>
                </c:pt>
                <c:pt idx="1">
                  <c:v>6.0132082029892251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0.32409282944614848</c:v>
                </c:pt>
                <c:pt idx="1">
                  <c:v>0.44490789016336457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0.53243821980438688</c:v>
                </c:pt>
                <c:pt idx="1">
                  <c:v>0.23635731664928744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6.0304415764801202</c:v>
                </c:pt>
                <c:pt idx="1">
                  <c:v>5.7281890858533195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33.636205798946698</c:v>
                </c:pt>
                <c:pt idx="1">
                  <c:v>35.495307612095935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8.5768852364141441</c:v>
                </c:pt>
                <c:pt idx="1">
                  <c:v>8.4323948557525199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46.432085190115167</c:v>
                </c:pt>
                <c:pt idx="1">
                  <c:v>43.649635036496349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142912"/>
        <c:axId val="149156992"/>
      </c:barChart>
      <c:catAx>
        <c:axId val="14914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56992"/>
        <c:crosses val="autoZero"/>
        <c:auto val="1"/>
        <c:lblAlgn val="ctr"/>
        <c:lblOffset val="100"/>
        <c:noMultiLvlLbl val="0"/>
      </c:catAx>
      <c:valAx>
        <c:axId val="149156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429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11.389548006250362</c:v>
                </c:pt>
                <c:pt idx="1">
                  <c:v>7.9388251651025383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14.954569130157996</c:v>
                </c:pt>
                <c:pt idx="1">
                  <c:v>15.140771637122002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69.118583251345569</c:v>
                </c:pt>
                <c:pt idx="1">
                  <c:v>70.900243309002434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4.5372996122460787</c:v>
                </c:pt>
                <c:pt idx="1">
                  <c:v>6.0201598887730272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199488"/>
        <c:axId val="149217664"/>
      </c:barChart>
      <c:catAx>
        <c:axId val="149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17664"/>
        <c:crosses val="autoZero"/>
        <c:auto val="1"/>
        <c:lblAlgn val="ctr"/>
        <c:lblOffset val="100"/>
        <c:noMultiLvlLbl val="0"/>
      </c:catAx>
      <c:valAx>
        <c:axId val="149217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994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7</c:v>
                </c:pt>
                <c:pt idx="3">
                  <c:v>13</c:v>
                </c:pt>
                <c:pt idx="4">
                  <c:v>6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25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9248256"/>
        <c:axId val="149258240"/>
      </c:barChart>
      <c:catAx>
        <c:axId val="14924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58240"/>
        <c:crosses val="autoZero"/>
        <c:auto val="1"/>
        <c:lblAlgn val="ctr"/>
        <c:lblOffset val="100"/>
        <c:noMultiLvlLbl val="0"/>
      </c:catAx>
      <c:valAx>
        <c:axId val="149258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48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374</c:v>
                </c:pt>
                <c:pt idx="1">
                  <c:v>525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207</c:v>
                </c:pt>
                <c:pt idx="1">
                  <c:v>337</c:v>
                </c:pt>
                <c:pt idx="2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943168"/>
        <c:axId val="141944704"/>
      </c:barChart>
      <c:catAx>
        <c:axId val="14194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944704"/>
        <c:crosses val="autoZero"/>
        <c:auto val="1"/>
        <c:lblAlgn val="ctr"/>
        <c:lblOffset val="100"/>
        <c:noMultiLvlLbl val="0"/>
      </c:catAx>
      <c:valAx>
        <c:axId val="14194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943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0.17</c:v>
                </c:pt>
                <c:pt idx="1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9556608"/>
        <c:axId val="149558400"/>
      </c:barChart>
      <c:catAx>
        <c:axId val="14955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58400"/>
        <c:crosses val="autoZero"/>
        <c:auto val="1"/>
        <c:lblAlgn val="ctr"/>
        <c:lblOffset val="100"/>
        <c:noMultiLvlLbl val="0"/>
      </c:catAx>
      <c:valAx>
        <c:axId val="1495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5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604992"/>
        <c:axId val="149361024"/>
      </c:barChart>
      <c:catAx>
        <c:axId val="149604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361024"/>
        <c:crosses val="autoZero"/>
        <c:auto val="1"/>
        <c:lblAlgn val="ctr"/>
        <c:lblOffset val="100"/>
        <c:noMultiLvlLbl val="0"/>
      </c:catAx>
      <c:valAx>
        <c:axId val="1493610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604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222</c:v>
                </c:pt>
                <c:pt idx="1">
                  <c:v>243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249</c:v>
                </c:pt>
                <c:pt idx="1">
                  <c:v>238</c:v>
                </c:pt>
                <c:pt idx="2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36672"/>
        <c:axId val="149446656"/>
      </c:barChart>
      <c:catAx>
        <c:axId val="14943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46656"/>
        <c:crosses val="autoZero"/>
        <c:auto val="1"/>
        <c:lblAlgn val="ctr"/>
        <c:lblOffset val="100"/>
        <c:noMultiLvlLbl val="0"/>
      </c:catAx>
      <c:valAx>
        <c:axId val="14944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436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339</c:v>
                </c:pt>
                <c:pt idx="1">
                  <c:v>411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349</c:v>
                </c:pt>
                <c:pt idx="1">
                  <c:v>473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81344"/>
        <c:axId val="149482880"/>
      </c:barChart>
      <c:catAx>
        <c:axId val="1494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82880"/>
        <c:crosses val="autoZero"/>
        <c:auto val="1"/>
        <c:lblAlgn val="ctr"/>
        <c:lblOffset val="100"/>
        <c:noMultiLvlLbl val="0"/>
      </c:catAx>
      <c:valAx>
        <c:axId val="14948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4813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42.439651645332866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26.202583435618681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16.453328657431761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10.474019521889064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3.1270091764568351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1.3034075632707931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9725184"/>
        <c:axId val="149726720"/>
      </c:barChart>
      <c:catAx>
        <c:axId val="149725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726720"/>
        <c:crosses val="autoZero"/>
        <c:auto val="1"/>
        <c:lblAlgn val="ctr"/>
        <c:lblOffset val="100"/>
        <c:noMultiLvlLbl val="0"/>
      </c:catAx>
      <c:valAx>
        <c:axId val="149726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25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59.94</c:v>
                </c:pt>
                <c:pt idx="1">
                  <c:v>34.369999999999997</c:v>
                </c:pt>
                <c:pt idx="2">
                  <c:v>4.66</c:v>
                </c:pt>
                <c:pt idx="3">
                  <c:v>0.9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60.16</c:v>
                </c:pt>
                <c:pt idx="1">
                  <c:v>33.43</c:v>
                </c:pt>
                <c:pt idx="2">
                  <c:v>5.36</c:v>
                </c:pt>
                <c:pt idx="3">
                  <c:v>0.87</c:v>
                </c:pt>
                <c:pt idx="4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9775872"/>
        <c:axId val="149777408"/>
      </c:barChart>
      <c:catAx>
        <c:axId val="14977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77408"/>
        <c:crosses val="autoZero"/>
        <c:auto val="1"/>
        <c:lblAlgn val="ctr"/>
        <c:lblOffset val="100"/>
        <c:noMultiLvlLbl val="0"/>
      </c:catAx>
      <c:valAx>
        <c:axId val="149777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758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98646</c:v>
                </c:pt>
                <c:pt idx="1">
                  <c:v>115187</c:v>
                </c:pt>
                <c:pt idx="2">
                  <c:v>140472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46432"/>
        <c:axId val="150152320"/>
      </c:barChart>
      <c:catAx>
        <c:axId val="15014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52320"/>
        <c:crosses val="autoZero"/>
        <c:auto val="1"/>
        <c:lblAlgn val="ctr"/>
        <c:lblOffset val="100"/>
        <c:noMultiLvlLbl val="0"/>
      </c:catAx>
      <c:valAx>
        <c:axId val="15015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4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8099</c:v>
                </c:pt>
                <c:pt idx="1">
                  <c:v>8271</c:v>
                </c:pt>
                <c:pt idx="2">
                  <c:v>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7732</c:v>
                </c:pt>
                <c:pt idx="1">
                  <c:v>7816</c:v>
                </c:pt>
                <c:pt idx="2">
                  <c:v>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90720"/>
        <c:axId val="150204800"/>
      </c:barChart>
      <c:catAx>
        <c:axId val="15019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04800"/>
        <c:crosses val="autoZero"/>
        <c:auto val="1"/>
        <c:lblAlgn val="ctr"/>
        <c:lblOffset val="100"/>
        <c:noMultiLvlLbl val="0"/>
      </c:catAx>
      <c:valAx>
        <c:axId val="15020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90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9.9</c:v>
                </c:pt>
                <c:pt idx="1">
                  <c:v>1.3</c:v>
                </c:pt>
                <c:pt idx="2">
                  <c:v>0.5</c:v>
                </c:pt>
                <c:pt idx="3">
                  <c:v>88.3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9989632"/>
        <c:axId val="149995520"/>
      </c:barChart>
      <c:catAx>
        <c:axId val="149989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995520"/>
        <c:crosses val="autoZero"/>
        <c:auto val="1"/>
        <c:lblAlgn val="ctr"/>
        <c:lblOffset val="100"/>
        <c:noMultiLvlLbl val="0"/>
      </c:catAx>
      <c:valAx>
        <c:axId val="1499955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9896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887</c:v>
                </c:pt>
                <c:pt idx="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56992"/>
        <c:axId val="141958528"/>
      </c:barChart>
      <c:catAx>
        <c:axId val="14195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958528"/>
        <c:crosses val="autoZero"/>
        <c:auto val="1"/>
        <c:lblAlgn val="ctr"/>
        <c:lblOffset val="100"/>
        <c:noMultiLvlLbl val="0"/>
      </c:catAx>
      <c:valAx>
        <c:axId val="14195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56992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4.8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020480"/>
        <c:axId val="150022016"/>
      </c:barChart>
      <c:catAx>
        <c:axId val="1500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22016"/>
        <c:crosses val="autoZero"/>
        <c:auto val="1"/>
        <c:lblAlgn val="ctr"/>
        <c:lblOffset val="100"/>
        <c:noMultiLvlLbl val="0"/>
      </c:catAx>
      <c:valAx>
        <c:axId val="15002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20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11.4</c:v>
                </c:pt>
                <c:pt idx="1">
                  <c:v>2.9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046592"/>
        <c:axId val="150048128"/>
      </c:barChart>
      <c:catAx>
        <c:axId val="15004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048128"/>
        <c:crosses val="autoZero"/>
        <c:auto val="1"/>
        <c:lblAlgn val="ctr"/>
        <c:lblOffset val="100"/>
        <c:noMultiLvlLbl val="0"/>
      </c:catAx>
      <c:valAx>
        <c:axId val="15004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046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8.23</c:v>
                </c:pt>
                <c:pt idx="2">
                  <c:v>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8.0299999999999994</c:v>
                </c:pt>
                <c:pt idx="1">
                  <c:v>4.2</c:v>
                </c:pt>
                <c:pt idx="2">
                  <c:v>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307968"/>
        <c:axId val="150309504"/>
      </c:barChart>
      <c:catAx>
        <c:axId val="15030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309504"/>
        <c:crosses val="autoZero"/>
        <c:auto val="1"/>
        <c:lblAlgn val="ctr"/>
        <c:lblOffset val="100"/>
        <c:noMultiLvlLbl val="0"/>
      </c:catAx>
      <c:valAx>
        <c:axId val="1503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307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10491</c:v>
                </c:pt>
                <c:pt idx="1">
                  <c:v>17561</c:v>
                </c:pt>
                <c:pt idx="2">
                  <c:v>22833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37738</c:v>
                </c:pt>
                <c:pt idx="1">
                  <c:v>75619</c:v>
                </c:pt>
                <c:pt idx="2">
                  <c:v>173827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01792"/>
        <c:axId val="150403328"/>
      </c:barChart>
      <c:catAx>
        <c:axId val="15040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03328"/>
        <c:crosses val="autoZero"/>
        <c:auto val="1"/>
        <c:lblAlgn val="ctr"/>
        <c:lblOffset val="100"/>
        <c:noMultiLvlLbl val="0"/>
      </c:catAx>
      <c:valAx>
        <c:axId val="150403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401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24783</c:v>
                </c:pt>
                <c:pt idx="1">
                  <c:v>34598</c:v>
                </c:pt>
                <c:pt idx="2">
                  <c:v>43736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84237</c:v>
                </c:pt>
                <c:pt idx="1">
                  <c:v>180835</c:v>
                </c:pt>
                <c:pt idx="2">
                  <c:v>440998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035008"/>
        <c:axId val="139036544"/>
      </c:barChart>
      <c:catAx>
        <c:axId val="13903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36544"/>
        <c:crosses val="autoZero"/>
        <c:auto val="1"/>
        <c:lblAlgn val="ctr"/>
        <c:lblOffset val="100"/>
        <c:noMultiLvlLbl val="0"/>
      </c:catAx>
      <c:valAx>
        <c:axId val="139036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03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2.4</c:v>
                </c:pt>
                <c:pt idx="1">
                  <c:v>2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9079680"/>
        <c:axId val="139081216"/>
      </c:barChart>
      <c:catAx>
        <c:axId val="139079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81216"/>
        <c:crosses val="autoZero"/>
        <c:auto val="1"/>
        <c:lblAlgn val="ctr"/>
        <c:lblOffset val="100"/>
        <c:noMultiLvlLbl val="0"/>
      </c:catAx>
      <c:valAx>
        <c:axId val="139081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9079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42.2</c:v>
                </c:pt>
                <c:pt idx="1">
                  <c:v>43.4</c:v>
                </c:pt>
                <c:pt idx="2">
                  <c:v>42.4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48.7</c:v>
                </c:pt>
                <c:pt idx="1">
                  <c:v>49.8</c:v>
                </c:pt>
                <c:pt idx="2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449536"/>
        <c:axId val="150459520"/>
      </c:barChart>
      <c:catAx>
        <c:axId val="15044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59520"/>
        <c:crosses val="autoZero"/>
        <c:auto val="1"/>
        <c:lblAlgn val="ctr"/>
        <c:lblOffset val="100"/>
        <c:noMultiLvlLbl val="0"/>
      </c:catAx>
      <c:valAx>
        <c:axId val="150459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495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68.38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563840"/>
        <c:axId val="150586112"/>
      </c:barChart>
      <c:catAx>
        <c:axId val="15056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6112"/>
        <c:crosses val="autoZero"/>
        <c:auto val="1"/>
        <c:lblAlgn val="ctr"/>
        <c:lblOffset val="100"/>
        <c:noMultiLvlLbl val="0"/>
      </c:catAx>
      <c:valAx>
        <c:axId val="15058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6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41</c:v>
                </c:pt>
                <c:pt idx="1">
                  <c:v>34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31</c:v>
                </c:pt>
                <c:pt idx="1">
                  <c:v>27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33472"/>
        <c:axId val="150639360"/>
      </c:barChart>
      <c:catAx>
        <c:axId val="1506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39360"/>
        <c:crosses val="autoZero"/>
        <c:auto val="1"/>
        <c:lblAlgn val="ctr"/>
        <c:lblOffset val="100"/>
        <c:noMultiLvlLbl val="0"/>
      </c:catAx>
      <c:valAx>
        <c:axId val="15063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6334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19832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17055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32893</v>
      </c>
      <c r="C4" s="35">
        <v>15284</v>
      </c>
      <c r="D4" s="63">
        <v>17609</v>
      </c>
      <c r="E4" s="211"/>
    </row>
    <row r="5" spans="1:5" ht="30" x14ac:dyDescent="0.25">
      <c r="A5" s="201" t="s">
        <v>716</v>
      </c>
      <c r="B5" s="72">
        <v>36498</v>
      </c>
      <c r="C5" s="61">
        <v>16310</v>
      </c>
      <c r="D5" s="111">
        <v>20188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7255</v>
      </c>
      <c r="C4" s="71">
        <v>7261</v>
      </c>
    </row>
    <row r="5" spans="1:6" x14ac:dyDescent="0.25">
      <c r="A5" s="286" t="s">
        <v>719</v>
      </c>
      <c r="B5" s="214">
        <v>1198</v>
      </c>
      <c r="C5" s="214">
        <v>1291</v>
      </c>
    </row>
    <row r="6" spans="1:6" x14ac:dyDescent="0.25">
      <c r="A6" s="286" t="s">
        <v>720</v>
      </c>
      <c r="B6" s="214">
        <v>2282</v>
      </c>
      <c r="C6" s="214">
        <v>2322</v>
      </c>
    </row>
    <row r="7" spans="1:6" x14ac:dyDescent="0.25">
      <c r="A7" s="286" t="s">
        <v>721</v>
      </c>
      <c r="B7" s="214">
        <v>6504</v>
      </c>
      <c r="C7" s="214">
        <v>3813</v>
      </c>
    </row>
    <row r="8" spans="1:6" x14ac:dyDescent="0.25">
      <c r="A8" s="286" t="s">
        <v>722</v>
      </c>
      <c r="B8" s="214">
        <v>48</v>
      </c>
      <c r="C8" s="214">
        <v>56</v>
      </c>
    </row>
    <row r="9" spans="1:6" x14ac:dyDescent="0.25">
      <c r="A9" s="286" t="s">
        <v>723</v>
      </c>
      <c r="B9" s="214">
        <v>2034</v>
      </c>
      <c r="C9" s="214">
        <v>1981</v>
      </c>
    </row>
    <row r="10" spans="1:6" ht="30" x14ac:dyDescent="0.25">
      <c r="A10" s="293" t="s">
        <v>724</v>
      </c>
      <c r="B10" s="214">
        <v>1094</v>
      </c>
      <c r="C10" s="214">
        <v>86</v>
      </c>
    </row>
    <row r="11" spans="1:6" x14ac:dyDescent="0.25">
      <c r="A11" s="286" t="s">
        <v>887</v>
      </c>
      <c r="B11" s="214">
        <v>839</v>
      </c>
      <c r="C11" s="214">
        <v>1058</v>
      </c>
    </row>
    <row r="12" spans="1:6" x14ac:dyDescent="0.25">
      <c r="A12" s="294" t="s">
        <v>16</v>
      </c>
      <c r="B12" s="1">
        <f>SUM(B4:B11)</f>
        <v>21254</v>
      </c>
      <c r="C12" s="1">
        <f>SUM(C4:C11)</f>
        <v>17868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7797</v>
      </c>
      <c r="C19" s="71">
        <v>7388</v>
      </c>
    </row>
    <row r="20" spans="1:3" x14ac:dyDescent="0.25">
      <c r="A20" s="286" t="s">
        <v>719</v>
      </c>
      <c r="B20" s="214">
        <v>594</v>
      </c>
      <c r="C20" s="214">
        <v>582</v>
      </c>
    </row>
    <row r="21" spans="1:3" x14ac:dyDescent="0.25">
      <c r="A21" s="286" t="s">
        <v>720</v>
      </c>
      <c r="B21" s="214">
        <v>2466</v>
      </c>
      <c r="C21" s="214">
        <v>2569</v>
      </c>
    </row>
    <row r="22" spans="1:3" x14ac:dyDescent="0.25">
      <c r="A22" s="286" t="s">
        <v>721</v>
      </c>
      <c r="B22" s="214">
        <v>5223</v>
      </c>
      <c r="C22" s="214">
        <v>3365</v>
      </c>
    </row>
    <row r="23" spans="1:3" x14ac:dyDescent="0.25">
      <c r="A23" s="286" t="s">
        <v>722</v>
      </c>
      <c r="B23" s="214">
        <v>45</v>
      </c>
      <c r="C23" s="214">
        <v>47</v>
      </c>
    </row>
    <row r="24" spans="1:3" x14ac:dyDescent="0.25">
      <c r="A24" s="286" t="s">
        <v>723</v>
      </c>
      <c r="B24" s="214">
        <v>1397</v>
      </c>
      <c r="C24" s="214">
        <v>1256</v>
      </c>
    </row>
    <row r="25" spans="1:3" ht="30" x14ac:dyDescent="0.25">
      <c r="A25" s="293" t="s">
        <v>724</v>
      </c>
      <c r="B25" s="214">
        <v>687</v>
      </c>
      <c r="C25" s="214">
        <v>78</v>
      </c>
    </row>
    <row r="26" spans="1:3" x14ac:dyDescent="0.25">
      <c r="A26" s="286" t="s">
        <v>887</v>
      </c>
      <c r="B26" s="214">
        <v>1536</v>
      </c>
      <c r="C26" s="214">
        <v>1669</v>
      </c>
    </row>
    <row r="27" spans="1:3" x14ac:dyDescent="0.25">
      <c r="A27" s="294" t="s">
        <v>16</v>
      </c>
      <c r="B27" s="1">
        <f>SUM(B19:B26)</f>
        <v>19745</v>
      </c>
      <c r="C27" s="1">
        <f>SUM(C19:C26)</f>
        <v>16954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74.38</v>
      </c>
      <c r="C4" s="1018">
        <v>71.22</v>
      </c>
      <c r="D4" s="1018">
        <v>77.180000000000007</v>
      </c>
      <c r="E4" s="1019">
        <v>2504</v>
      </c>
      <c r="F4" s="1019">
        <v>150.5</v>
      </c>
      <c r="G4" s="1020">
        <v>43.3</v>
      </c>
      <c r="H4" s="1021">
        <v>41.1</v>
      </c>
      <c r="I4" s="1022">
        <v>45.2</v>
      </c>
      <c r="J4" s="1019">
        <v>11.4</v>
      </c>
    </row>
    <row r="5" spans="1:12" x14ac:dyDescent="0.25">
      <c r="A5" s="498">
        <v>2021</v>
      </c>
      <c r="B5" s="757">
        <v>72.95</v>
      </c>
      <c r="C5" s="758">
        <v>68.989999999999995</v>
      </c>
      <c r="D5" s="758">
        <v>76.7</v>
      </c>
      <c r="E5" s="1023">
        <v>2482</v>
      </c>
      <c r="F5" s="1023">
        <v>141.80000000000001</v>
      </c>
      <c r="G5" s="1024">
        <v>43</v>
      </c>
      <c r="H5" s="1025">
        <v>40.5</v>
      </c>
      <c r="I5" s="1026">
        <v>45</v>
      </c>
      <c r="J5" s="1023">
        <v>2.9</v>
      </c>
    </row>
    <row r="6" spans="1:12" x14ac:dyDescent="0.25">
      <c r="A6" s="499">
        <v>2022</v>
      </c>
      <c r="B6" s="1011">
        <v>72.510000000000005</v>
      </c>
      <c r="C6" s="1012">
        <v>68.400000000000006</v>
      </c>
      <c r="D6" s="1012">
        <v>76.34</v>
      </c>
      <c r="E6" s="1013">
        <v>2635</v>
      </c>
      <c r="F6" s="1013">
        <v>160.69999999999999</v>
      </c>
      <c r="G6" s="1014">
        <v>44.4</v>
      </c>
      <c r="H6" s="1015">
        <v>42.7</v>
      </c>
      <c r="I6" s="1016">
        <v>45.7</v>
      </c>
      <c r="J6" s="1013">
        <v>8.1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11.4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2.9</v>
      </c>
    </row>
    <row r="13" spans="1:12" x14ac:dyDescent="0.25">
      <c r="A13" s="633">
        <f t="shared" si="0"/>
        <v>2022</v>
      </c>
      <c r="B13" s="627">
        <f t="shared" si="1"/>
        <v>8.1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108195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16376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44.4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140472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790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103303</v>
      </c>
      <c r="C5" s="70">
        <v>15831</v>
      </c>
      <c r="D5" s="55">
        <v>7732</v>
      </c>
      <c r="E5" s="110">
        <v>8099</v>
      </c>
      <c r="F5" s="55">
        <v>45.2</v>
      </c>
      <c r="G5" s="55">
        <v>48.7</v>
      </c>
      <c r="H5" s="110">
        <v>42.2</v>
      </c>
      <c r="I5" s="55"/>
      <c r="J5" s="70"/>
      <c r="K5" s="55"/>
      <c r="L5" s="55"/>
      <c r="M5" s="71">
        <v>37</v>
      </c>
      <c r="N5" s="71">
        <v>31</v>
      </c>
      <c r="O5" s="71">
        <v>41</v>
      </c>
    </row>
    <row r="6" spans="1:16" x14ac:dyDescent="0.25">
      <c r="A6" s="215">
        <v>2021</v>
      </c>
      <c r="B6" s="212">
        <v>105755</v>
      </c>
      <c r="C6" s="212">
        <v>16088</v>
      </c>
      <c r="D6" s="58">
        <v>7816</v>
      </c>
      <c r="E6" s="160">
        <v>8271</v>
      </c>
      <c r="F6" s="58">
        <v>46.3</v>
      </c>
      <c r="G6" s="58">
        <v>49.8</v>
      </c>
      <c r="H6" s="160">
        <v>43.4</v>
      </c>
      <c r="I6" s="58">
        <v>98646</v>
      </c>
      <c r="J6" s="212">
        <v>1079</v>
      </c>
      <c r="K6" s="58">
        <v>427</v>
      </c>
      <c r="L6" s="58">
        <v>652</v>
      </c>
      <c r="M6" s="214">
        <v>31</v>
      </c>
      <c r="N6" s="214">
        <v>27</v>
      </c>
      <c r="O6" s="214">
        <v>34</v>
      </c>
    </row>
    <row r="7" spans="1:16" x14ac:dyDescent="0.25">
      <c r="A7" s="229">
        <v>2022</v>
      </c>
      <c r="B7" s="167">
        <v>108195</v>
      </c>
      <c r="C7" s="167">
        <v>16376</v>
      </c>
      <c r="D7" s="94">
        <v>7972</v>
      </c>
      <c r="E7" s="169">
        <v>8404</v>
      </c>
      <c r="F7" s="94">
        <v>44.4</v>
      </c>
      <c r="G7" s="58">
        <v>46.7</v>
      </c>
      <c r="H7" s="160">
        <v>42.4</v>
      </c>
      <c r="I7" s="94">
        <v>115187</v>
      </c>
      <c r="J7" s="167">
        <v>905</v>
      </c>
      <c r="K7" s="94">
        <v>367</v>
      </c>
      <c r="L7" s="94">
        <v>538</v>
      </c>
      <c r="M7" s="214">
        <v>25</v>
      </c>
      <c r="N7" s="214">
        <v>22</v>
      </c>
      <c r="O7" s="214">
        <v>27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140472</v>
      </c>
      <c r="J8" s="1072">
        <v>790</v>
      </c>
      <c r="K8" s="1073">
        <v>318</v>
      </c>
      <c r="L8" s="1073">
        <v>472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98646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115187</v>
      </c>
      <c r="F14" s="514">
        <f>A5</f>
        <v>2020</v>
      </c>
      <c r="G14" s="310">
        <f>IF(ISBLANK(E5),"",E5)</f>
        <v>8099</v>
      </c>
      <c r="H14" s="310">
        <f>IF(ISBLANK(D5),"",D5)</f>
        <v>7732</v>
      </c>
      <c r="K14" s="514">
        <f>A6</f>
        <v>2021</v>
      </c>
      <c r="L14" s="310">
        <f>IF(ISBLANK(L6),"",L6)</f>
        <v>652</v>
      </c>
      <c r="M14" s="310">
        <f>IF(ISBLANK(K6),"",K6)</f>
        <v>427</v>
      </c>
    </row>
    <row r="15" spans="1:16" x14ac:dyDescent="0.25">
      <c r="A15" s="481">
        <f>A8</f>
        <v>2023</v>
      </c>
      <c r="B15" s="311">
        <f t="shared" si="0"/>
        <v>140472</v>
      </c>
      <c r="F15" s="486">
        <f t="shared" ref="F15:F16" si="1">A6</f>
        <v>2021</v>
      </c>
      <c r="G15" s="479">
        <f t="shared" ref="G15:G16" si="2">IF(ISBLANK(E6),"",E6)</f>
        <v>8271</v>
      </c>
      <c r="H15" s="479">
        <f t="shared" ref="H15:H16" si="3">IF(ISBLANK(D6),"",D6)</f>
        <v>7816</v>
      </c>
      <c r="K15" s="486">
        <f>A7</f>
        <v>2022</v>
      </c>
      <c r="L15" s="479">
        <f t="shared" ref="L15:L16" si="4">IF(ISBLANK(L7),"",L7)</f>
        <v>538</v>
      </c>
      <c r="M15" s="479">
        <f t="shared" ref="M15:M16" si="5">IF(ISBLANK(K7),"",K7)</f>
        <v>367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8404</v>
      </c>
      <c r="H16" s="311">
        <f t="shared" si="3"/>
        <v>7972</v>
      </c>
      <c r="K16" s="481">
        <f>A8</f>
        <v>2023</v>
      </c>
      <c r="L16" s="311">
        <f t="shared" si="4"/>
        <v>472</v>
      </c>
      <c r="M16" s="311">
        <f t="shared" si="5"/>
        <v>318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103303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105755</v>
      </c>
      <c r="C21" s="373"/>
      <c r="D21" s="197"/>
      <c r="F21" s="514">
        <f>A5</f>
        <v>2020</v>
      </c>
      <c r="G21" s="310">
        <f>IF(ISBLANK(E5),"",E5)</f>
        <v>8099</v>
      </c>
      <c r="H21" s="310">
        <f>IF(ISBLANK(D5),"",D5)</f>
        <v>7732</v>
      </c>
      <c r="K21" s="514">
        <f>A6</f>
        <v>2021</v>
      </c>
      <c r="L21" s="310">
        <f>IF(ISBLANK(L6),"",L6)</f>
        <v>652</v>
      </c>
      <c r="M21" s="310">
        <f>IF(ISBLANK(K6),"",K6)</f>
        <v>427</v>
      </c>
    </row>
    <row r="22" spans="1:15" x14ac:dyDescent="0.25">
      <c r="A22" s="481">
        <f t="shared" si="6"/>
        <v>2022</v>
      </c>
      <c r="B22" s="311">
        <f t="shared" si="7"/>
        <v>108195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8271</v>
      </c>
      <c r="H22" s="479">
        <f t="shared" ref="H22:H23" si="10">IF(ISBLANK(D6),"",D6)</f>
        <v>7816</v>
      </c>
      <c r="K22" s="486">
        <f>A7</f>
        <v>2022</v>
      </c>
      <c r="L22" s="479">
        <f>IF(ISBLANK(L7),"",L7)</f>
        <v>538</v>
      </c>
      <c r="M22" s="479">
        <f>IF(ISBLANK(K7),"",K7)</f>
        <v>367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8404</v>
      </c>
      <c r="H23" s="311">
        <f t="shared" si="10"/>
        <v>7972</v>
      </c>
      <c r="K23" s="481">
        <f>A8</f>
        <v>2023</v>
      </c>
      <c r="L23" s="311">
        <f>IF(ISBLANK(L8),"",L8)</f>
        <v>472</v>
      </c>
      <c r="M23" s="311">
        <f>IF(ISBLANK(K8),"",K8)</f>
        <v>318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103303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105755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108195</v>
      </c>
      <c r="C28" s="373"/>
      <c r="D28" s="197"/>
      <c r="F28" s="514">
        <f>A5</f>
        <v>2020</v>
      </c>
      <c r="G28" s="310">
        <f>IF(ISBLANK(H5),"",H5)</f>
        <v>42.2</v>
      </c>
      <c r="H28" s="310">
        <f>IF(ISBLANK(G5),"",G5)</f>
        <v>48.7</v>
      </c>
      <c r="K28" s="514">
        <f>A5</f>
        <v>2020</v>
      </c>
      <c r="L28" s="310">
        <f>IF(ISBLANK(O5),"",O5)</f>
        <v>41</v>
      </c>
      <c r="M28" s="310">
        <f>IF(ISBLANK(N5),"",N5)</f>
        <v>31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43.4</v>
      </c>
      <c r="H29" s="479">
        <f t="shared" ref="H29:H30" si="15">IF(ISBLANK(G6),"",G6)</f>
        <v>49.8</v>
      </c>
      <c r="K29" s="486">
        <f t="shared" ref="K29:K30" si="16">A6</f>
        <v>2021</v>
      </c>
      <c r="L29" s="479">
        <f t="shared" ref="L29:L30" si="17">IF(ISBLANK(O6),"",O6)</f>
        <v>34</v>
      </c>
      <c r="M29" s="479">
        <f t="shared" ref="M29:M30" si="18">IF(ISBLANK(N6),"",N6)</f>
        <v>27</v>
      </c>
    </row>
    <row r="30" spans="1:15" x14ac:dyDescent="0.25">
      <c r="F30" s="481">
        <f t="shared" si="13"/>
        <v>2022</v>
      </c>
      <c r="G30" s="311">
        <f t="shared" si="14"/>
        <v>42.4</v>
      </c>
      <c r="H30" s="311">
        <f t="shared" si="15"/>
        <v>46.7</v>
      </c>
      <c r="K30" s="481">
        <f t="shared" si="16"/>
        <v>2022</v>
      </c>
      <c r="L30" s="311">
        <f t="shared" si="17"/>
        <v>27</v>
      </c>
      <c r="M30" s="311">
        <f t="shared" si="18"/>
        <v>22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42.2</v>
      </c>
      <c r="H35" s="310">
        <f>IF(ISBLANK(G5),"",G5)</f>
        <v>48.7</v>
      </c>
      <c r="K35" s="514">
        <f>A5</f>
        <v>2020</v>
      </c>
      <c r="L35" s="310">
        <f>IF(ISBLANK(O5),"",O5)</f>
        <v>41</v>
      </c>
      <c r="M35" s="310">
        <f>IF(ISBLANK(N5),"",N5)</f>
        <v>31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43.4</v>
      </c>
      <c r="H36" s="479">
        <f t="shared" ref="H36:H37" si="21">IF(ISBLANK(G6),"",G6)</f>
        <v>49.8</v>
      </c>
      <c r="K36" s="486">
        <f t="shared" ref="K36:K37" si="22">A6</f>
        <v>2021</v>
      </c>
      <c r="L36" s="479">
        <f t="shared" ref="L36:L37" si="23">IF(ISBLANK(O6),"",O6)</f>
        <v>34</v>
      </c>
      <c r="M36" s="479">
        <f t="shared" ref="M36:M37" si="24">IF(ISBLANK(N6),"",N6)</f>
        <v>27</v>
      </c>
    </row>
    <row r="37" spans="6:15" x14ac:dyDescent="0.25">
      <c r="F37" s="481">
        <f t="shared" si="19"/>
        <v>2022</v>
      </c>
      <c r="G37" s="311">
        <f t="shared" si="20"/>
        <v>42.4</v>
      </c>
      <c r="H37" s="311">
        <f t="shared" si="21"/>
        <v>46.7</v>
      </c>
      <c r="K37" s="481">
        <f t="shared" si="22"/>
        <v>2022</v>
      </c>
      <c r="L37" s="311">
        <f t="shared" si="23"/>
        <v>27</v>
      </c>
      <c r="M37" s="311">
        <f t="shared" si="24"/>
        <v>22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12.5</v>
      </c>
      <c r="C6" s="35">
        <v>12.4</v>
      </c>
      <c r="D6" s="63">
        <v>12.6</v>
      </c>
      <c r="E6" s="35">
        <v>53.7</v>
      </c>
      <c r="F6" s="35">
        <v>51.8</v>
      </c>
      <c r="G6" s="35">
        <v>54.9</v>
      </c>
      <c r="H6" s="292">
        <v>33.799999999999997</v>
      </c>
      <c r="I6" s="35">
        <v>35.799999999999997</v>
      </c>
      <c r="J6" s="63">
        <v>32.5</v>
      </c>
      <c r="M6" s="127" t="s">
        <v>16</v>
      </c>
      <c r="N6" s="935">
        <f>IF(ISBLANK(B8),"",B8)</f>
        <v>13.9</v>
      </c>
      <c r="O6" s="935">
        <f>IF(ISBLANK(E8),"",E8)</f>
        <v>50.6</v>
      </c>
      <c r="P6" s="128">
        <f>IF(ISBLANK(H8),"",H8)</f>
        <v>35.4</v>
      </c>
    </row>
    <row r="7" spans="1:19" x14ac:dyDescent="0.25">
      <c r="A7" s="286">
        <v>2022</v>
      </c>
      <c r="B7" s="167">
        <v>11.3</v>
      </c>
      <c r="C7" s="94">
        <v>12.3</v>
      </c>
      <c r="D7" s="169">
        <v>10.6</v>
      </c>
      <c r="E7" s="94">
        <v>53.5</v>
      </c>
      <c r="F7" s="94">
        <v>51.2</v>
      </c>
      <c r="G7" s="94">
        <v>55</v>
      </c>
      <c r="H7" s="167">
        <v>35.200000000000003</v>
      </c>
      <c r="I7" s="94">
        <v>36.5</v>
      </c>
      <c r="J7" s="169">
        <v>34.4</v>
      </c>
    </row>
    <row r="8" spans="1:19" x14ac:dyDescent="0.25">
      <c r="A8" s="218">
        <v>2023</v>
      </c>
      <c r="B8" s="167">
        <v>13.9</v>
      </c>
      <c r="C8" s="94">
        <v>16.399999999999999</v>
      </c>
      <c r="D8" s="169">
        <v>12.3</v>
      </c>
      <c r="E8" s="94">
        <v>50.6</v>
      </c>
      <c r="F8" s="94">
        <v>46.2</v>
      </c>
      <c r="G8" s="94">
        <v>53.6</v>
      </c>
      <c r="H8" s="167">
        <v>35.4</v>
      </c>
      <c r="I8" s="94">
        <v>37.4</v>
      </c>
      <c r="J8" s="169">
        <v>34.1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12.3</v>
      </c>
      <c r="O12" s="936">
        <f>IF(ISBLANK(G8),"",G8)</f>
        <v>53.6</v>
      </c>
      <c r="P12" s="938">
        <f>IF(ISBLANK(J8),"",J8)</f>
        <v>34.1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16.399999999999999</v>
      </c>
      <c r="O13" s="937">
        <f>IF(ISBLANK(F8),"",F8)</f>
        <v>46.2</v>
      </c>
      <c r="P13" s="939">
        <f>IF(ISBLANK(I8),"",I8)</f>
        <v>37.4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13.9</v>
      </c>
      <c r="O20" s="935">
        <f>IF(ISBLANK(E8),"",E8)</f>
        <v>50.6</v>
      </c>
      <c r="P20" s="940">
        <f>IF(ISBLANK(H8),"",H8)</f>
        <v>35.4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12.3</v>
      </c>
      <c r="O24" s="936">
        <f>IF(ISBLANK(G8),"",G8)</f>
        <v>53.6</v>
      </c>
      <c r="P24" s="938">
        <f>IF(ISBLANK(J8),"",J8)</f>
        <v>34.1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16.399999999999999</v>
      </c>
      <c r="O25" s="937">
        <f>IF(ISBLANK(F8),"",F8)</f>
        <v>46.2</v>
      </c>
      <c r="P25" s="939">
        <f>IF(ISBLANK(I8),"",I8)</f>
        <v>37.4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669916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18161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580239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15730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828198206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22452306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5213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346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468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3160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164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513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22402413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5.0999999999999996</v>
      </c>
      <c r="E20" s="600">
        <v>6</v>
      </c>
      <c r="F20" s="600">
        <v>9.9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0.8</v>
      </c>
      <c r="E21" s="751">
        <v>0.9</v>
      </c>
      <c r="F21" s="751">
        <v>1.3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0.3</v>
      </c>
      <c r="E22" s="752">
        <v>0.2</v>
      </c>
      <c r="F22" s="752">
        <v>0.5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9.9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88.3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9.9</v>
      </c>
      <c r="C30" s="204" t="s">
        <v>493</v>
      </c>
    </row>
    <row r="31" spans="1:11" x14ac:dyDescent="0.25">
      <c r="A31" s="698" t="s">
        <v>1430</v>
      </c>
      <c r="B31" s="734">
        <f>F21</f>
        <v>1.3</v>
      </c>
    </row>
    <row r="32" spans="1:11" x14ac:dyDescent="0.25">
      <c r="A32" s="698" t="s">
        <v>1431</v>
      </c>
      <c r="B32" s="734">
        <f>F22</f>
        <v>0.5</v>
      </c>
    </row>
    <row r="33" spans="1:2" x14ac:dyDescent="0.25">
      <c r="A33" s="699" t="s">
        <v>1432</v>
      </c>
      <c r="B33" s="732">
        <f>100-(B30+B31+B32)</f>
        <v>88.3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4016</v>
      </c>
      <c r="C4" s="71">
        <v>279</v>
      </c>
      <c r="D4" s="71">
        <v>349</v>
      </c>
      <c r="G4" s="217">
        <f>A4</f>
        <v>2021</v>
      </c>
      <c r="H4" s="289">
        <f>IF(ISBLANK(C4),"",C4)</f>
        <v>279</v>
      </c>
      <c r="I4" s="289">
        <f>IF(ISBLANK(D4),"",D4)</f>
        <v>349</v>
      </c>
    </row>
    <row r="5" spans="1:9" x14ac:dyDescent="0.25">
      <c r="A5" s="286">
        <v>2022</v>
      </c>
      <c r="B5" s="214">
        <v>4632</v>
      </c>
      <c r="C5" s="214">
        <v>260</v>
      </c>
      <c r="D5" s="214">
        <v>522</v>
      </c>
      <c r="G5" s="286">
        <f t="shared" ref="G5:G6" si="0">A5</f>
        <v>2022</v>
      </c>
      <c r="H5" s="290">
        <f t="shared" ref="H5:H6" si="1">IF(ISBLANK(C5),"",C5)</f>
        <v>260</v>
      </c>
      <c r="I5" s="290">
        <f t="shared" ref="I5:I6" si="2">IF(ISBLANK(D5),"",D5)</f>
        <v>522</v>
      </c>
    </row>
    <row r="6" spans="1:9" x14ac:dyDescent="0.25">
      <c r="A6" s="218">
        <v>2023</v>
      </c>
      <c r="B6" s="168">
        <v>5213</v>
      </c>
      <c r="C6" s="168">
        <v>346</v>
      </c>
      <c r="D6" s="168">
        <v>468</v>
      </c>
      <c r="G6" s="219">
        <f t="shared" si="0"/>
        <v>2023</v>
      </c>
      <c r="H6" s="291">
        <f t="shared" si="1"/>
        <v>346</v>
      </c>
      <c r="I6" s="291">
        <f t="shared" si="2"/>
        <v>468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279</v>
      </c>
      <c r="I12" s="289">
        <f>IF(ISBLANK(D4),"",D4)</f>
        <v>349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260</v>
      </c>
      <c r="I13" s="290">
        <f t="shared" si="4"/>
        <v>522</v>
      </c>
    </row>
    <row r="14" spans="1:9" x14ac:dyDescent="0.25">
      <c r="G14" s="219">
        <f t="shared" si="3"/>
        <v>2023</v>
      </c>
      <c r="H14" s="291">
        <f t="shared" ref="H14:I14" si="5">IF(ISBLANK(C6),"",C6)</f>
        <v>346</v>
      </c>
      <c r="I14" s="291">
        <f t="shared" si="5"/>
        <v>468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2597</v>
      </c>
      <c r="C23" s="71">
        <v>256</v>
      </c>
      <c r="D23" s="71">
        <v>266</v>
      </c>
      <c r="G23" s="217">
        <f>A23</f>
        <v>2021</v>
      </c>
      <c r="H23" s="289">
        <f>IF(ISBLANK(C23),"",C23)</f>
        <v>256</v>
      </c>
      <c r="I23" s="289">
        <f>IF(ISBLANK(D23),"",D23)</f>
        <v>266</v>
      </c>
    </row>
    <row r="24" spans="1:13" x14ac:dyDescent="0.25">
      <c r="A24" s="286">
        <v>2022</v>
      </c>
      <c r="B24" s="214">
        <v>2815</v>
      </c>
      <c r="C24" s="214">
        <v>204</v>
      </c>
      <c r="D24" s="214">
        <v>423</v>
      </c>
      <c r="G24" s="286">
        <f t="shared" ref="G24:G25" si="6">A24</f>
        <v>2022</v>
      </c>
      <c r="H24" s="290">
        <f t="shared" ref="H24:H25" si="7">IF(ISBLANK(C24),"",C24)</f>
        <v>204</v>
      </c>
      <c r="I24" s="290">
        <f t="shared" ref="I24:I25" si="8">IF(ISBLANK(D24),"",D24)</f>
        <v>423</v>
      </c>
    </row>
    <row r="25" spans="1:13" x14ac:dyDescent="0.25">
      <c r="A25" s="218">
        <v>2023</v>
      </c>
      <c r="B25" s="168">
        <v>3160</v>
      </c>
      <c r="C25" s="168">
        <v>164</v>
      </c>
      <c r="D25" s="168">
        <v>513</v>
      </c>
      <c r="G25" s="219">
        <f t="shared" si="6"/>
        <v>2023</v>
      </c>
      <c r="H25" s="291">
        <f t="shared" si="7"/>
        <v>164</v>
      </c>
      <c r="I25" s="291">
        <f t="shared" si="8"/>
        <v>513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256</v>
      </c>
      <c r="I31" s="289">
        <f>IF(ISBLANK(D23),"",D23)</f>
        <v>266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204</v>
      </c>
      <c r="I32" s="290">
        <f t="shared" si="10"/>
        <v>423</v>
      </c>
    </row>
    <row r="33" spans="7:9" x14ac:dyDescent="0.25">
      <c r="G33" s="219">
        <f t="shared" si="9"/>
        <v>2023</v>
      </c>
      <c r="H33" s="291">
        <f t="shared" ref="H33:I33" si="11">IF(ISBLANK(C25),"",C25)</f>
        <v>164</v>
      </c>
      <c r="I33" s="291">
        <f t="shared" si="11"/>
        <v>513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57819537</v>
      </c>
      <c r="C4" s="1077">
        <v>1649536</v>
      </c>
      <c r="D4" s="110">
        <v>9255928</v>
      </c>
      <c r="E4" s="70">
        <v>264063</v>
      </c>
      <c r="F4" s="1076">
        <v>3170869</v>
      </c>
      <c r="G4" s="70">
        <v>90462</v>
      </c>
      <c r="H4" s="1078">
        <v>1138464671</v>
      </c>
      <c r="I4" s="1077">
        <v>32479307</v>
      </c>
    </row>
    <row r="5" spans="1:9" x14ac:dyDescent="0.25">
      <c r="A5" s="587">
        <v>2021</v>
      </c>
      <c r="B5" s="1079">
        <v>68740820</v>
      </c>
      <c r="C5" s="1080">
        <v>1978210</v>
      </c>
      <c r="D5" s="160">
        <v>10394299</v>
      </c>
      <c r="E5" s="212">
        <v>299125</v>
      </c>
      <c r="F5" s="1079">
        <v>2843431</v>
      </c>
      <c r="G5" s="212">
        <v>81828</v>
      </c>
      <c r="H5" s="1081">
        <v>1139580999</v>
      </c>
      <c r="I5" s="1080">
        <v>32794642</v>
      </c>
    </row>
    <row r="6" spans="1:9" x14ac:dyDescent="0.25">
      <c r="A6" s="588">
        <v>2022</v>
      </c>
      <c r="B6" s="1082">
        <v>82229909</v>
      </c>
      <c r="C6" s="1083">
        <v>2229238</v>
      </c>
      <c r="D6" s="169">
        <v>10543526</v>
      </c>
      <c r="E6" s="167">
        <v>285833</v>
      </c>
      <c r="F6" s="1082">
        <v>4077293</v>
      </c>
      <c r="G6" s="167">
        <v>110535</v>
      </c>
      <c r="H6" s="1084">
        <v>828198206</v>
      </c>
      <c r="I6" s="1083">
        <v>22452306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7831338</v>
      </c>
      <c r="C4" s="1076"/>
      <c r="D4" s="1077"/>
      <c r="E4" s="1076"/>
      <c r="F4" s="1077"/>
    </row>
    <row r="5" spans="1:6" x14ac:dyDescent="0.25">
      <c r="A5" s="480">
        <v>2021</v>
      </c>
      <c r="B5" s="1081">
        <v>3612992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22402413</v>
      </c>
      <c r="C6" s="1086">
        <v>669916</v>
      </c>
      <c r="D6" s="1087">
        <v>18161</v>
      </c>
      <c r="E6" s="1086">
        <v>580239</v>
      </c>
      <c r="F6" s="1087">
        <v>15730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Savski venac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36887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2635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12.6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-6.6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72.510000000000005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160.69999999999999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32893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36498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1449</v>
      </c>
      <c r="C63" s="548">
        <f>IF(ISBLANK('DEM2'!C7),"-",'DEM2'!C7)</f>
        <v>1525</v>
      </c>
      <c r="D63" s="548"/>
      <c r="E63" s="548">
        <f>IF(ISBLANK('DEM2'!D8),"-",'DEM2'!D8)</f>
        <v>1184</v>
      </c>
      <c r="F63" s="548">
        <f>IF(ISBLANK('DEM2'!C8),"-",'DEM2'!C8)</f>
        <v>1195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1295</v>
      </c>
      <c r="C64" s="317">
        <f>IF(ISBLANK('DEM2'!F7),"-",'DEM2'!F7)</f>
        <v>1389</v>
      </c>
      <c r="D64" s="789"/>
      <c r="E64" s="317">
        <f>IF(ISBLANK('DEM2'!G8),"-",'DEM2'!G8)</f>
        <v>1315</v>
      </c>
      <c r="F64" s="317">
        <f>IF(ISBLANK('DEM2'!F8),"-",'DEM2'!F8)</f>
        <v>1444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547</v>
      </c>
      <c r="C65" s="345">
        <f>IF(ISBLANK('DEM2'!I7),"-",'DEM2'!I7)</f>
        <v>575</v>
      </c>
      <c r="D65" s="393"/>
      <c r="E65" s="345">
        <f>IF(ISBLANK('DEM2'!J8),"-",'DEM2'!J8)</f>
        <v>670</v>
      </c>
      <c r="F65" s="345">
        <f>IF(ISBLANK('DEM2'!I8),"-",'DEM2'!I8)</f>
        <v>670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3134</v>
      </c>
      <c r="C66" s="348">
        <f>IF(ISBLANK('DEM2'!L7),"-",'DEM2'!L7)</f>
        <v>3340</v>
      </c>
      <c r="D66" s="394"/>
      <c r="E66" s="348">
        <f>IF(ISBLANK('DEM2'!M8),"-",'DEM2'!M8)</f>
        <v>2999</v>
      </c>
      <c r="F66" s="348">
        <f>IF(ISBLANK('DEM2'!L8),"-",'DEM2'!L8)</f>
        <v>3148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2516</v>
      </c>
      <c r="C67" s="345">
        <f>IF(ISBLANK('DEM2'!O7),"-",'DEM2'!O7)</f>
        <v>2398</v>
      </c>
      <c r="D67" s="393"/>
      <c r="E67" s="345">
        <f>IF(ISBLANK('DEM2'!P8),"-",'DEM2'!P8)</f>
        <v>2679</v>
      </c>
      <c r="F67" s="345">
        <f>IF(ISBLANK('DEM2'!O8),"-",'DEM2'!O8)</f>
        <v>2538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11459</v>
      </c>
      <c r="C68" s="317">
        <f>IF(ISBLANK('DEM2'!R7),"-",'DEM2'!R7)</f>
        <v>9800</v>
      </c>
      <c r="D68" s="395"/>
      <c r="E68" s="317">
        <f>IF(ISBLANK('DEM2'!S8),"-",'DEM2'!S8)</f>
        <v>12308</v>
      </c>
      <c r="F68" s="317">
        <f>IF(ISBLANK('DEM2'!R8),"-",'DEM2'!R8)</f>
        <v>10903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19042</v>
      </c>
      <c r="C69" s="463">
        <f>IF(ISBLANK('DEM2'!U7),"-",'DEM2'!U7)</f>
        <v>15707</v>
      </c>
      <c r="D69" s="799"/>
      <c r="E69" s="463">
        <f>IF(ISBLANK('DEM2'!V8),"-",'DEM2'!V8)</f>
        <v>19832</v>
      </c>
      <c r="F69" s="463">
        <f>IF(ISBLANK('DEM2'!U8),"-",'DEM2'!U8)</f>
        <v>17055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4.2</v>
      </c>
      <c r="G115" s="800">
        <f>IF(ISBLANK('DEM2'!E23),"-",'DEM2'!E23)</f>
        <v>16.7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47.8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55.3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108195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16376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44.4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140472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790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5.7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30.8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1.6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828198206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22452306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10543526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1061080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285833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82229909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2229238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4077293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110535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669916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18161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580239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15730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5213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3160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22402413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0</v>
      </c>
      <c r="C300" s="808">
        <f>IF(ISBLANK(POLJ3!C4),"-",POLJ3!C4)</f>
        <v>0</v>
      </c>
      <c r="D300" s="1104">
        <f>IF(ISBLANK(POLJ3!D4),"-",POLJ3!D4)</f>
        <v>0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0</v>
      </c>
      <c r="C301" s="789">
        <f>IF(ISBLANK(POLJ3!C5),"-",POLJ3!C5)</f>
        <v>0</v>
      </c>
      <c r="D301" s="1105">
        <f>IF(ISBLANK(POLJ3!D5),"-",POLJ3!D5)</f>
        <v>0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0</v>
      </c>
      <c r="C303" s="791">
        <f>IF(ISBLANK(POLJ3!C7),"-",POLJ3!C7)</f>
        <v>0</v>
      </c>
      <c r="D303" s="1107">
        <f>IF(ISBLANK(POLJ3!D7),"-",POLJ3!D7)</f>
        <v>0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0</v>
      </c>
      <c r="C304" s="807">
        <f>IF(ISBLANK(POLJ3!C8),"-",POLJ3!C8)</f>
        <v>0</v>
      </c>
      <c r="D304" s="1108">
        <f>IF(ISBLANK(POLJ3!D8),"-",POLJ3!D8)</f>
        <v>0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0</v>
      </c>
      <c r="C310" s="1109"/>
      <c r="D310" s="3"/>
      <c r="E310" s="5"/>
      <c r="F310" s="5"/>
      <c r="G310" s="815" t="s">
        <v>854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0</v>
      </c>
      <c r="C311" s="1120"/>
      <c r="D311" s="3"/>
      <c r="E311" s="5"/>
      <c r="F311" s="5"/>
      <c r="G311" s="810" t="s">
        <v>855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0</v>
      </c>
      <c r="C312" s="1120"/>
      <c r="D312" s="3"/>
      <c r="E312" s="5"/>
      <c r="F312" s="5"/>
      <c r="G312" s="810" t="s">
        <v>856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0</v>
      </c>
      <c r="C313" s="1120"/>
      <c r="D313" s="3"/>
      <c r="E313" s="5"/>
      <c r="F313" s="5"/>
      <c r="G313" s="812" t="s">
        <v>857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0</v>
      </c>
      <c r="C314" s="1120"/>
      <c r="D314" s="3"/>
      <c r="E314" s="5"/>
      <c r="F314" s="5"/>
      <c r="G314" s="814" t="s">
        <v>847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0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0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648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75.2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2156</v>
      </c>
      <c r="I364" s="808">
        <f>IF(ISBLANK(OBRAZ2!I6),"-",OBRAZ2!I6)</f>
        <v>2156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1027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</v>
      </c>
      <c r="I365" s="416">
        <f>IF(ISBLANK(OBRAZ2!I7),"-",OBRAZ2!I7)</f>
        <v>4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125.9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444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0.32467532467532467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78.514140987758552</v>
      </c>
      <c r="I377" s="851">
        <f>IF(ISBLANK(OBRAZ2!C14),"-",OBRAZ2!C23)</f>
        <v>76.484230055658628</v>
      </c>
      <c r="J377" s="851">
        <f>IF(ISBLANK(OBRAZ2!D14),"-",OBRAZ2!D23)</f>
        <v>79.046720151014625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0.75981426762346982</v>
      </c>
      <c r="I379" s="851">
        <f>IF(ISBLANK(OBRAZ2!C16),"-",OBRAZ2!C25)</f>
        <v>0.83487940630797774</v>
      </c>
      <c r="J379" s="851">
        <f>IF(ISBLANK(OBRAZ2!D16),"-",OBRAZ2!D25)</f>
        <v>1.4629542236904201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20.726044744617983</v>
      </c>
      <c r="I380" s="852">
        <f>IF(ISBLANK(OBRAZ2!C17),"-",OBRAZ2!C26)</f>
        <v>22.356215213358073</v>
      </c>
      <c r="J380" s="852">
        <f>IF(ISBLANK(OBRAZ2!D17),"-",OBRAZ2!D26)</f>
        <v>19.49032562529495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1326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1304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288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92.6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200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69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5988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1608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103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207324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9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104342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550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3356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91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0.35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6.5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154.6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0.5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15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40.700000000000003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79.400000000000006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90.3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1646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4.5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127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2836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12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2.4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1.8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20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68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0.2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70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1.5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89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1.3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30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161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70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98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3.7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31.2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37.799999999999997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18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1145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289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113.01900000000001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17.899999999999999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68.38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20.553180000000001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1</v>
      </c>
      <c r="D696" s="3"/>
      <c r="E696" s="5"/>
      <c r="F696" s="5"/>
      <c r="G696" s="837">
        <v>2012</v>
      </c>
      <c r="H696" s="835">
        <f>IF(ISBLANK(INDEKSI2!B5),"-",INDEKSI2!B5)</f>
        <v>64.239999999999995</v>
      </c>
      <c r="I696" s="835">
        <f>IF(ISBLANK(INDEKSI2!C5),"-",INDEKSI2!C5)</f>
        <v>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100</v>
      </c>
      <c r="D697" s="3"/>
      <c r="E697" s="5"/>
      <c r="F697" s="5"/>
      <c r="G697" s="838">
        <v>2013</v>
      </c>
      <c r="H697" s="559">
        <f>IF(ISBLANK(INDEKSI2!B6),"-",INDEKSI2!B6)</f>
        <v>67.03</v>
      </c>
      <c r="I697" s="559">
        <f>IF(ISBLANK(INDEKSI2!C6),"-",INDEKSI2!C6)</f>
        <v>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65.78</v>
      </c>
      <c r="I698" s="836">
        <f>IF(ISBLANK(INDEKSI2!C7),"-",INDEKSI2!C7)</f>
        <v>1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22833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173827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43736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440998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30.8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1.6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65.78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20.553180000000001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100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68.44</v>
      </c>
      <c r="C4" s="721">
        <v>1</v>
      </c>
      <c r="D4" s="710"/>
      <c r="E4" s="711"/>
      <c r="F4" s="712"/>
    </row>
    <row r="5" spans="1:6" x14ac:dyDescent="0.25">
      <c r="A5" s="286">
        <v>2012</v>
      </c>
      <c r="B5" s="614">
        <v>64.239999999999995</v>
      </c>
      <c r="C5" s="722">
        <v>1</v>
      </c>
      <c r="D5" s="713"/>
      <c r="E5" s="641"/>
      <c r="F5" s="714"/>
    </row>
    <row r="6" spans="1:6" x14ac:dyDescent="0.25">
      <c r="A6" s="286">
        <v>2013</v>
      </c>
      <c r="B6" s="614">
        <v>67.03</v>
      </c>
      <c r="C6" s="722">
        <v>1</v>
      </c>
      <c r="D6" s="715">
        <v>20.553180000000001</v>
      </c>
      <c r="E6" s="609">
        <v>1</v>
      </c>
      <c r="F6" s="716">
        <v>100</v>
      </c>
    </row>
    <row r="7" spans="1:6" x14ac:dyDescent="0.25">
      <c r="A7" s="219">
        <v>2014</v>
      </c>
      <c r="B7" s="615">
        <v>65.78</v>
      </c>
      <c r="C7" s="723">
        <v>1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0</v>
      </c>
      <c r="G3" s="217" t="s">
        <v>765</v>
      </c>
      <c r="H3" s="71">
        <v>0</v>
      </c>
    </row>
    <row r="4" spans="1:9" x14ac:dyDescent="0.25">
      <c r="A4" s="286" t="s">
        <v>760</v>
      </c>
      <c r="B4" s="214">
        <v>0</v>
      </c>
      <c r="G4" s="286" t="s">
        <v>766</v>
      </c>
      <c r="H4" s="214">
        <v>0</v>
      </c>
    </row>
    <row r="5" spans="1:9" x14ac:dyDescent="0.25">
      <c r="A5" s="286" t="s">
        <v>761</v>
      </c>
      <c r="B5" s="214">
        <v>0</v>
      </c>
      <c r="G5" s="286" t="s">
        <v>767</v>
      </c>
      <c r="H5" s="214">
        <v>0</v>
      </c>
    </row>
    <row r="6" spans="1:9" x14ac:dyDescent="0.25">
      <c r="A6" s="286" t="s">
        <v>762</v>
      </c>
      <c r="B6" s="214">
        <v>0</v>
      </c>
      <c r="G6" s="286" t="s">
        <v>768</v>
      </c>
      <c r="H6" s="214">
        <v>0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0</v>
      </c>
    </row>
    <row r="8" spans="1:9" x14ac:dyDescent="0.25">
      <c r="A8" s="287" t="s">
        <v>764</v>
      </c>
      <c r="B8" s="73">
        <v>0</v>
      </c>
    </row>
    <row r="9" spans="1:9" x14ac:dyDescent="0.25">
      <c r="A9" s="1" t="s">
        <v>24</v>
      </c>
      <c r="B9" s="288">
        <v>0</v>
      </c>
      <c r="I9" s="41" t="s">
        <v>876</v>
      </c>
    </row>
    <row r="10" spans="1:9" x14ac:dyDescent="0.25">
      <c r="G10" s="29" t="s">
        <v>775</v>
      </c>
      <c r="H10" s="58">
        <v>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0</v>
      </c>
      <c r="C4" s="55">
        <v>0</v>
      </c>
      <c r="D4" s="110">
        <v>0</v>
      </c>
    </row>
    <row r="5" spans="1:4" ht="30" customHeight="1" x14ac:dyDescent="0.25">
      <c r="A5" s="274" t="s">
        <v>884</v>
      </c>
      <c r="B5" s="212">
        <v>0</v>
      </c>
      <c r="C5" s="58">
        <v>0</v>
      </c>
      <c r="D5" s="160">
        <v>0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0</v>
      </c>
      <c r="C7" s="58">
        <v>0</v>
      </c>
      <c r="D7" s="160">
        <v>0</v>
      </c>
    </row>
    <row r="8" spans="1:4" x14ac:dyDescent="0.25">
      <c r="A8" s="201" t="s">
        <v>774</v>
      </c>
      <c r="B8" s="72">
        <v>0</v>
      </c>
      <c r="C8" s="61">
        <v>0</v>
      </c>
      <c r="D8" s="111">
        <v>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648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75.2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1027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125.9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444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2385</v>
      </c>
      <c r="C6" s="973">
        <v>2385</v>
      </c>
      <c r="D6" s="945">
        <v>0</v>
      </c>
      <c r="E6" s="973">
        <v>2369</v>
      </c>
      <c r="F6" s="973">
        <v>2369</v>
      </c>
      <c r="G6" s="945">
        <v>0</v>
      </c>
      <c r="H6" s="599">
        <v>2156</v>
      </c>
      <c r="I6" s="616">
        <v>2156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45</v>
      </c>
      <c r="C7" s="975">
        <v>45</v>
      </c>
      <c r="D7" s="976">
        <v>0</v>
      </c>
      <c r="E7" s="975">
        <v>39</v>
      </c>
      <c r="F7" s="975">
        <v>39</v>
      </c>
      <c r="G7" s="976">
        <v>0</v>
      </c>
      <c r="H7" s="753">
        <v>4</v>
      </c>
      <c r="I7" s="690">
        <v>4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7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1860</v>
      </c>
      <c r="C14" s="751">
        <v>1649</v>
      </c>
      <c r="D14" s="751">
        <v>1675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18</v>
      </c>
      <c r="C16" s="1029">
        <v>18</v>
      </c>
      <c r="D16" s="751">
        <v>31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491</v>
      </c>
      <c r="C17" s="752">
        <v>482</v>
      </c>
      <c r="D17" s="752">
        <v>413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0.32467532467532467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78.514140987758552</v>
      </c>
      <c r="C23" s="290">
        <f>C14/SUM(C12:C17)*100</f>
        <v>76.484230055658628</v>
      </c>
      <c r="D23" s="290">
        <f>D14/SUM(D12:D17)*100</f>
        <v>79.046720151014625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0.75981426762346982</v>
      </c>
      <c r="C25" s="290">
        <f>C16/SUM(C12:C17)*100</f>
        <v>0.83487940630797774</v>
      </c>
      <c r="D25" s="290">
        <f>D16/SUM(D12:D17)*100</f>
        <v>1.4629542236904201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20.726044744617983</v>
      </c>
      <c r="C26" s="291">
        <f>C17/SUM(C12:C17)*100</f>
        <v>22.356215213358073</v>
      </c>
      <c r="D26" s="291">
        <f>D17/SUM(D12:D17)*100</f>
        <v>19.49032562529495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7</v>
      </c>
      <c r="C7" s="600">
        <v>3</v>
      </c>
      <c r="D7" s="600">
        <v>4.3</v>
      </c>
    </row>
    <row r="8" spans="1:6" x14ac:dyDescent="0.25">
      <c r="A8" s="695" t="s">
        <v>944</v>
      </c>
      <c r="B8" s="751">
        <v>0.3</v>
      </c>
      <c r="C8" s="751">
        <v>3.2</v>
      </c>
      <c r="D8" s="751">
        <v>9.5</v>
      </c>
    </row>
    <row r="9" spans="1:6" x14ac:dyDescent="0.25">
      <c r="A9" s="696" t="s">
        <v>224</v>
      </c>
      <c r="B9" s="752">
        <v>92.7</v>
      </c>
      <c r="C9" s="752">
        <v>93.8</v>
      </c>
      <c r="D9" s="752">
        <v>86.2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7</v>
      </c>
      <c r="C13" s="697">
        <f t="shared" ref="C13:D13" si="1">IF(ISBLANK(C7),"",C7)</f>
        <v>3</v>
      </c>
      <c r="D13" s="697">
        <f t="shared" si="1"/>
        <v>4.3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0.3</v>
      </c>
      <c r="C14" s="698">
        <f t="shared" si="2"/>
        <v>3.2</v>
      </c>
      <c r="D14" s="698">
        <f t="shared" si="2"/>
        <v>9.5</v>
      </c>
    </row>
    <row r="15" spans="1:6" x14ac:dyDescent="0.25">
      <c r="A15" s="702" t="s">
        <v>1630</v>
      </c>
      <c r="B15" s="699">
        <f t="shared" si="2"/>
        <v>92.7</v>
      </c>
      <c r="C15" s="699">
        <f t="shared" si="2"/>
        <v>93.8</v>
      </c>
      <c r="D15" s="699">
        <f t="shared" si="2"/>
        <v>86.2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7</v>
      </c>
      <c r="C18" s="697">
        <f t="shared" ref="C18:D18" si="4">IF(ISBLANK(C7),"",C7)</f>
        <v>3</v>
      </c>
      <c r="D18" s="697">
        <f t="shared" si="4"/>
        <v>4.3</v>
      </c>
    </row>
    <row r="19" spans="1:5" x14ac:dyDescent="0.25">
      <c r="A19" s="701" t="s">
        <v>1632</v>
      </c>
      <c r="B19" s="698">
        <f t="shared" ref="B19:D20" si="5">IF(ISBLANK(B8),"",B8)</f>
        <v>0.3</v>
      </c>
      <c r="C19" s="698">
        <f t="shared" si="5"/>
        <v>3.2</v>
      </c>
      <c r="D19" s="698">
        <f t="shared" si="5"/>
        <v>9.5</v>
      </c>
    </row>
    <row r="20" spans="1:5" x14ac:dyDescent="0.25">
      <c r="A20" s="702" t="s">
        <v>1633</v>
      </c>
      <c r="B20" s="699">
        <f t="shared" si="5"/>
        <v>92.7</v>
      </c>
      <c r="C20" s="699">
        <f t="shared" si="5"/>
        <v>93.8</v>
      </c>
      <c r="D20" s="699">
        <f t="shared" si="5"/>
        <v>86.2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111.7</v>
      </c>
      <c r="C5" s="611">
        <v>99.2</v>
      </c>
      <c r="D5" s="1030">
        <v>105.2</v>
      </c>
      <c r="F5" s="28"/>
      <c r="G5" s="693">
        <f>A5</f>
        <v>2020</v>
      </c>
      <c r="H5" s="669">
        <f>IF(ISBLANK(B5),"",B5)</f>
        <v>111.7</v>
      </c>
      <c r="I5" s="618">
        <f t="shared" ref="H5:I7" si="0">IF(ISBLANK(C5),"",C5)</f>
        <v>99.2</v>
      </c>
    </row>
    <row r="6" spans="1:10" x14ac:dyDescent="0.25">
      <c r="A6" s="749">
        <v>2021</v>
      </c>
      <c r="B6" s="601">
        <v>102.9</v>
      </c>
      <c r="C6" s="612">
        <v>97.7</v>
      </c>
      <c r="D6" s="946">
        <v>100.2</v>
      </c>
      <c r="F6" s="44"/>
      <c r="G6" s="693">
        <f t="shared" ref="G6:G7" si="1">A6</f>
        <v>2021</v>
      </c>
      <c r="H6" s="670">
        <f t="shared" si="0"/>
        <v>102.9</v>
      </c>
      <c r="I6" s="619">
        <f t="shared" si="0"/>
        <v>97.7</v>
      </c>
    </row>
    <row r="7" spans="1:10" x14ac:dyDescent="0.25">
      <c r="A7" s="750">
        <v>2022</v>
      </c>
      <c r="B7" s="601">
        <v>89.5</v>
      </c>
      <c r="C7" s="612">
        <v>89.9</v>
      </c>
      <c r="D7" s="946">
        <v>89.7</v>
      </c>
      <c r="F7" s="44"/>
      <c r="G7" s="693">
        <f t="shared" si="1"/>
        <v>2022</v>
      </c>
      <c r="H7" s="671">
        <f t="shared" si="0"/>
        <v>89.5</v>
      </c>
      <c r="I7" s="620">
        <f t="shared" si="0"/>
        <v>89.9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111.7</v>
      </c>
      <c r="I13" s="618">
        <f>IF(ISBLANK(C5),"",C5)</f>
        <v>99.2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102.9</v>
      </c>
      <c r="I14" s="619">
        <f t="shared" si="3"/>
        <v>97.7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89.5</v>
      </c>
      <c r="I15" s="620">
        <f t="shared" si="4"/>
        <v>89.9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Savski venac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36887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2635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12.6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-6.6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72.510000000000005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160.69999999999999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32893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36498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1449</v>
      </c>
      <c r="C63" s="548">
        <f>IF(ISBLANK('DEM2'!C7),"-",'DEM2'!C7)</f>
        <v>1525</v>
      </c>
      <c r="D63" s="548"/>
      <c r="E63" s="548">
        <f>IF(ISBLANK('DEM2'!D8),"-",'DEM2'!D8)</f>
        <v>1184</v>
      </c>
      <c r="F63" s="548">
        <f>IF(ISBLANK('DEM2'!C8),"-",'DEM2'!C8)</f>
        <v>1195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1295</v>
      </c>
      <c r="C64" s="317">
        <f>IF(ISBLANK('DEM2'!F7),"-",'DEM2'!F7)</f>
        <v>1389</v>
      </c>
      <c r="D64" s="789"/>
      <c r="E64" s="317">
        <f>IF(ISBLANK('DEM2'!G8),"-",'DEM2'!G8)</f>
        <v>1315</v>
      </c>
      <c r="F64" s="317">
        <f>IF(ISBLANK('DEM2'!F8),"-",'DEM2'!F8)</f>
        <v>1444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547</v>
      </c>
      <c r="C65" s="345">
        <f>IF(ISBLANK('DEM2'!I7),"-",'DEM2'!I7)</f>
        <v>575</v>
      </c>
      <c r="D65" s="393"/>
      <c r="E65" s="345">
        <f>IF(ISBLANK('DEM2'!J8),"-",'DEM2'!J8)</f>
        <v>670</v>
      </c>
      <c r="F65" s="345">
        <f>IF(ISBLANK('DEM2'!I8),"-",'DEM2'!I8)</f>
        <v>670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3134</v>
      </c>
      <c r="C66" s="317">
        <f>IF(ISBLANK('DEM2'!L7),"-",'DEM2'!L7)</f>
        <v>3340</v>
      </c>
      <c r="D66" s="395"/>
      <c r="E66" s="317">
        <f>IF(ISBLANK('DEM2'!M8),"-",'DEM2'!M8)</f>
        <v>2999</v>
      </c>
      <c r="F66" s="317">
        <f>IF(ISBLANK('DEM2'!L8),"-",'DEM2'!L8)</f>
        <v>3148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2516</v>
      </c>
      <c r="C67" s="317">
        <f>IF(ISBLANK('DEM2'!O7),"-",'DEM2'!O7)</f>
        <v>2398</v>
      </c>
      <c r="D67" s="395"/>
      <c r="E67" s="317">
        <f>IF(ISBLANK('DEM2'!P8),"-",'DEM2'!P8)</f>
        <v>2679</v>
      </c>
      <c r="F67" s="317">
        <f>IF(ISBLANK('DEM2'!O8),"-",'DEM2'!O8)</f>
        <v>2538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11459</v>
      </c>
      <c r="C68" s="414">
        <f>IF(ISBLANK('DEM2'!R7),"-",'DEM2'!R7)</f>
        <v>9800</v>
      </c>
      <c r="D68" s="420"/>
      <c r="E68" s="414">
        <f>IF(ISBLANK('DEM2'!S8),"-",'DEM2'!S8)</f>
        <v>12308</v>
      </c>
      <c r="F68" s="414">
        <f>IF(ISBLANK('DEM2'!R8),"-",'DEM2'!R8)</f>
        <v>10903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19042</v>
      </c>
      <c r="C69" s="463">
        <f>IF(ISBLANK('DEM2'!U7),"-",'DEM2'!U7)</f>
        <v>15707</v>
      </c>
      <c r="D69" s="799"/>
      <c r="E69" s="463">
        <f>IF(ISBLANK('DEM2'!V8),"-",'DEM2'!V8)</f>
        <v>19832</v>
      </c>
      <c r="F69" s="463">
        <f>IF(ISBLANK('DEM2'!U8),"-",'DEM2'!U8)</f>
        <v>17055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4.2</v>
      </c>
      <c r="G115" s="800">
        <f>IF(ISBLANK('DEM2'!E23),"-",'DEM2'!E23)</f>
        <v>16.7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6.2</v>
      </c>
      <c r="G116" s="407">
        <f>IF(ISBLANK('DEM2'!E24),"-",'DEM2'!E24)</f>
        <v>47.8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6.5</v>
      </c>
      <c r="G117" s="801">
        <f>IF(ISBLANK('DEM2'!E25),"-",'DEM2'!E25)</f>
        <v>55.3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108195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16376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44.4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140472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790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5.7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30.8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1.6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828198206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22452306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10543526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1061080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285833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82229909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2229238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4077293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110535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669916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18161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580239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15730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5213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3160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22402413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0</v>
      </c>
      <c r="C300" s="808">
        <f>IF(ISBLANK(POLJ3!C4),"-",POLJ3!C4)</f>
        <v>0</v>
      </c>
      <c r="D300" s="1104">
        <f>IF(ISBLANK(POLJ3!D4),"-",POLJ3!D4)</f>
        <v>0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0</v>
      </c>
      <c r="C301" s="789">
        <f>IF(ISBLANK(POLJ3!C5),"-",POLJ3!C5)</f>
        <v>0</v>
      </c>
      <c r="D301" s="1105">
        <f>IF(ISBLANK(POLJ3!D5),"-",POLJ3!D5)</f>
        <v>0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0</v>
      </c>
      <c r="C303" s="791">
        <f>IF(ISBLANK(POLJ3!C7),"-",POLJ3!C7)</f>
        <v>0</v>
      </c>
      <c r="D303" s="1107">
        <f>IF(ISBLANK(POLJ3!D7),"-",POLJ3!D7)</f>
        <v>0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0</v>
      </c>
      <c r="C304" s="807">
        <f>IF(ISBLANK(POLJ3!C8),"-",POLJ3!C8)</f>
        <v>0</v>
      </c>
      <c r="D304" s="1108">
        <f>IF(ISBLANK(POLJ3!D8),"-",POLJ3!D8)</f>
        <v>0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0</v>
      </c>
      <c r="C310" s="1109"/>
      <c r="D310" s="3"/>
      <c r="E310" s="5"/>
      <c r="F310" s="5"/>
      <c r="G310" s="815" t="s">
        <v>765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0</v>
      </c>
      <c r="C311" s="1120"/>
      <c r="D311" s="3"/>
      <c r="E311" s="5"/>
      <c r="F311" s="5"/>
      <c r="G311" s="810" t="s">
        <v>766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0</v>
      </c>
      <c r="C312" s="1120"/>
      <c r="D312" s="3"/>
      <c r="E312" s="5"/>
      <c r="F312" s="5"/>
      <c r="G312" s="810" t="s">
        <v>767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0</v>
      </c>
      <c r="C313" s="1120"/>
      <c r="D313" s="3"/>
      <c r="E313" s="5"/>
      <c r="F313" s="5"/>
      <c r="G313" s="812" t="s">
        <v>768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0</v>
      </c>
      <c r="C314" s="1120"/>
      <c r="D314" s="3"/>
      <c r="E314" s="5"/>
      <c r="F314" s="5"/>
      <c r="G314" s="814" t="s">
        <v>16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0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0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648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75.2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2156</v>
      </c>
      <c r="I364" s="808">
        <f>IF(ISBLANK(OBRAZ2!I6),"-",OBRAZ2!I6)</f>
        <v>2156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1027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</v>
      </c>
      <c r="I365" s="789">
        <f>IF(ISBLANK(OBRAZ2!I7),"-",OBRAZ2!I7)</f>
        <v>4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125.9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444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0.32467532467532467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78.514140987758552</v>
      </c>
      <c r="I377" s="851">
        <f>IF(ISBLANK(OBRAZ2!C14),"-",OBRAZ2!C23)</f>
        <v>76.484230055658628</v>
      </c>
      <c r="J377" s="851">
        <f>IF(ISBLANK(OBRAZ2!D14),"-",OBRAZ2!D23)</f>
        <v>79.046720151014625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0.75981426762346982</v>
      </c>
      <c r="I379" s="851">
        <f>IF(ISBLANK(OBRAZ2!C16),"-",OBRAZ2!C25)</f>
        <v>0.83487940630797774</v>
      </c>
      <c r="J379" s="851">
        <f>IF(ISBLANK(OBRAZ2!D16),"-",OBRAZ2!D25)</f>
        <v>1.4629542236904201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20.726044744617983</v>
      </c>
      <c r="I380" s="852">
        <f>IF(ISBLANK(OBRAZ2!C17),"-",OBRAZ2!C26)</f>
        <v>22.356215213358073</v>
      </c>
      <c r="J380" s="852">
        <f>IF(ISBLANK(OBRAZ2!D17),"-",OBRAZ2!D26)</f>
        <v>19.49032562529495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1326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1304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288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92.6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200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69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11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5988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1608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0.2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103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207324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9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104342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550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3356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91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0.35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6.5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154.6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0.5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15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40.700000000000003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79.400000000000006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90.3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1646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4.5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13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127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2836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12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2.4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1.8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20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68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0.2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70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1.5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89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1.3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30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161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70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98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3.7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31.2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37.799999999999997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18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1145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289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113.01900000000001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17.899999999999999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68.38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20.553180000000001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1</v>
      </c>
      <c r="D696" s="315"/>
      <c r="E696" s="314"/>
      <c r="F696" s="5"/>
      <c r="G696" s="837">
        <v>2012</v>
      </c>
      <c r="H696" s="835">
        <f>IF(ISBLANK(INDEKSI2!B5),"-",INDEKSI2!B5)</f>
        <v>64.239999999999995</v>
      </c>
      <c r="I696" s="835">
        <f>IF(ISBLANK(INDEKSI2!C5),"-",INDEKSI2!C5)</f>
        <v>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100</v>
      </c>
      <c r="D697" s="315"/>
      <c r="E697" s="314"/>
      <c r="F697" s="5"/>
      <c r="G697" s="838">
        <v>2013</v>
      </c>
      <c r="H697" s="559">
        <f>IF(ISBLANK(INDEKSI2!B6),"-",INDEKSI2!B6)</f>
        <v>67.03</v>
      </c>
      <c r="I697" s="559">
        <f>IF(ISBLANK(INDEKSI2!C6),"-",INDEKSI2!C6)</f>
        <v>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65.78</v>
      </c>
      <c r="I698" s="836">
        <f>IF(ISBLANK(INDEKSI2!C7),"-",INDEKSI2!C7)</f>
        <v>1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22833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173827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43736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440998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1.9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24</v>
      </c>
      <c r="D6" s="612">
        <v>24</v>
      </c>
      <c r="E6" s="612">
        <v>0</v>
      </c>
      <c r="F6" s="1033">
        <v>626</v>
      </c>
      <c r="G6" s="612">
        <v>317</v>
      </c>
      <c r="H6" s="980">
        <v>309</v>
      </c>
      <c r="I6" s="1034">
        <v>62.1</v>
      </c>
      <c r="J6" s="612">
        <v>60.5</v>
      </c>
      <c r="K6" s="1035">
        <v>63.8</v>
      </c>
      <c r="L6" s="1033">
        <v>1234</v>
      </c>
      <c r="M6" s="612">
        <v>622</v>
      </c>
      <c r="N6" s="1028">
        <v>612</v>
      </c>
      <c r="O6" s="1034">
        <v>113.5</v>
      </c>
      <c r="P6" s="612">
        <v>113.9</v>
      </c>
      <c r="Q6" s="1028">
        <v>113.1</v>
      </c>
      <c r="R6" s="1033">
        <v>509</v>
      </c>
      <c r="S6" s="612">
        <v>251</v>
      </c>
      <c r="T6" s="1035">
        <v>258</v>
      </c>
    </row>
    <row r="7" spans="1:20" x14ac:dyDescent="0.25">
      <c r="A7" s="286">
        <v>2021</v>
      </c>
      <c r="B7" s="602">
        <v>5</v>
      </c>
      <c r="C7" s="601">
        <v>21</v>
      </c>
      <c r="D7" s="612">
        <v>21</v>
      </c>
      <c r="E7" s="612">
        <v>0</v>
      </c>
      <c r="F7" s="1033">
        <v>573</v>
      </c>
      <c r="G7" s="612">
        <v>288</v>
      </c>
      <c r="H7" s="980">
        <v>285</v>
      </c>
      <c r="I7" s="1034">
        <v>54.9</v>
      </c>
      <c r="J7" s="612">
        <v>52.6</v>
      </c>
      <c r="K7" s="1035">
        <v>57.3</v>
      </c>
      <c r="L7" s="1033">
        <v>1083</v>
      </c>
      <c r="M7" s="612">
        <v>557</v>
      </c>
      <c r="N7" s="1028">
        <v>526</v>
      </c>
      <c r="O7" s="1034">
        <v>106.5</v>
      </c>
      <c r="P7" s="612">
        <v>108.6</v>
      </c>
      <c r="Q7" s="1028">
        <v>104.5</v>
      </c>
      <c r="R7" s="1033">
        <v>500</v>
      </c>
      <c r="S7" s="612">
        <v>250</v>
      </c>
      <c r="T7" s="1035">
        <v>250</v>
      </c>
    </row>
    <row r="8" spans="1:20" x14ac:dyDescent="0.25">
      <c r="A8" s="219">
        <v>2022</v>
      </c>
      <c r="B8" s="617">
        <v>5</v>
      </c>
      <c r="C8" s="947">
        <v>18</v>
      </c>
      <c r="D8" s="981">
        <v>18</v>
      </c>
      <c r="E8" s="981">
        <v>0</v>
      </c>
      <c r="F8" s="1036">
        <v>648</v>
      </c>
      <c r="G8" s="981">
        <v>306</v>
      </c>
      <c r="H8" s="979">
        <v>342</v>
      </c>
      <c r="I8" s="754">
        <v>75.2</v>
      </c>
      <c r="J8" s="981">
        <v>70.099999999999994</v>
      </c>
      <c r="K8" s="1037">
        <v>80.400000000000006</v>
      </c>
      <c r="L8" s="1036">
        <v>1027</v>
      </c>
      <c r="M8" s="981">
        <v>523</v>
      </c>
      <c r="N8" s="691">
        <v>504</v>
      </c>
      <c r="O8" s="754">
        <v>125.9</v>
      </c>
      <c r="P8" s="981">
        <v>131.69999999999999</v>
      </c>
      <c r="Q8" s="691">
        <v>120.4</v>
      </c>
      <c r="R8" s="1036">
        <v>444</v>
      </c>
      <c r="S8" s="981">
        <v>231</v>
      </c>
      <c r="T8" s="1037">
        <v>213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1326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1304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288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200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69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10</v>
      </c>
      <c r="C5" s="1095">
        <v>0</v>
      </c>
      <c r="D5" s="914" t="s">
        <v>5</v>
      </c>
      <c r="E5" s="211"/>
      <c r="F5" s="125">
        <v>2021</v>
      </c>
      <c r="G5" s="70">
        <v>10</v>
      </c>
      <c r="H5" s="55">
        <v>10</v>
      </c>
      <c r="I5" s="110">
        <v>0</v>
      </c>
      <c r="J5" s="70">
        <v>0</v>
      </c>
      <c r="K5" s="55">
        <v>0</v>
      </c>
      <c r="L5" s="110">
        <v>0</v>
      </c>
      <c r="M5" s="70">
        <v>1334</v>
      </c>
      <c r="N5" s="55">
        <v>1255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10</v>
      </c>
      <c r="H6" s="58">
        <v>10</v>
      </c>
      <c r="I6" s="160">
        <v>0</v>
      </c>
      <c r="J6" s="212">
        <v>0</v>
      </c>
      <c r="K6" s="58">
        <v>0</v>
      </c>
      <c r="L6" s="160">
        <v>0</v>
      </c>
      <c r="M6" s="212">
        <v>1326</v>
      </c>
      <c r="N6" s="58">
        <v>1304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15</v>
      </c>
      <c r="H7" s="94">
        <v>15</v>
      </c>
      <c r="I7" s="169">
        <v>0</v>
      </c>
      <c r="J7" s="167"/>
      <c r="K7" s="94"/>
      <c r="L7" s="169"/>
      <c r="M7" s="167">
        <v>1368</v>
      </c>
      <c r="N7" s="94">
        <v>1379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10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97.5</v>
      </c>
      <c r="C5" s="611">
        <v>102.4</v>
      </c>
      <c r="D5" s="945">
        <v>92.4</v>
      </c>
      <c r="E5" s="610"/>
      <c r="F5" s="611"/>
      <c r="G5" s="945"/>
      <c r="H5" s="610"/>
      <c r="I5" s="611"/>
      <c r="J5" s="945"/>
      <c r="K5" s="610">
        <v>315</v>
      </c>
      <c r="L5" s="611">
        <v>181</v>
      </c>
      <c r="M5" s="945">
        <v>134</v>
      </c>
      <c r="N5" s="610">
        <v>137.6</v>
      </c>
      <c r="O5" s="611">
        <v>149.69999999999999</v>
      </c>
      <c r="P5" s="945">
        <v>124.2</v>
      </c>
      <c r="Q5" s="610">
        <v>0.5</v>
      </c>
      <c r="R5" s="611">
        <v>0</v>
      </c>
      <c r="S5" s="945">
        <v>1</v>
      </c>
    </row>
    <row r="6" spans="1:19" x14ac:dyDescent="0.25">
      <c r="A6" s="286">
        <v>2021</v>
      </c>
      <c r="B6" s="457">
        <v>93.7</v>
      </c>
      <c r="C6" s="458">
        <v>97</v>
      </c>
      <c r="D6" s="976">
        <v>90.3</v>
      </c>
      <c r="E6" s="457">
        <v>281</v>
      </c>
      <c r="F6" s="458">
        <v>200</v>
      </c>
      <c r="G6" s="976">
        <v>81</v>
      </c>
      <c r="H6" s="457">
        <v>480</v>
      </c>
      <c r="I6" s="458">
        <v>216</v>
      </c>
      <c r="J6" s="976">
        <v>264</v>
      </c>
      <c r="K6" s="457">
        <v>286</v>
      </c>
      <c r="L6" s="458">
        <v>156</v>
      </c>
      <c r="M6" s="976">
        <v>130</v>
      </c>
      <c r="N6" s="457">
        <v>123</v>
      </c>
      <c r="O6" s="458">
        <v>138.80000000000001</v>
      </c>
      <c r="P6" s="976">
        <v>107.4</v>
      </c>
      <c r="Q6" s="457">
        <v>1.4</v>
      </c>
      <c r="R6" s="458">
        <v>0.7</v>
      </c>
      <c r="S6" s="976">
        <v>2.2000000000000002</v>
      </c>
    </row>
    <row r="7" spans="1:19" x14ac:dyDescent="0.25">
      <c r="A7" s="286">
        <v>2022</v>
      </c>
      <c r="B7" s="601">
        <v>93</v>
      </c>
      <c r="C7" s="612">
        <v>93.4</v>
      </c>
      <c r="D7" s="980">
        <v>92.5</v>
      </c>
      <c r="E7" s="601">
        <v>289</v>
      </c>
      <c r="F7" s="612">
        <v>202</v>
      </c>
      <c r="G7" s="980">
        <v>87</v>
      </c>
      <c r="H7" s="601">
        <v>480</v>
      </c>
      <c r="I7" s="612">
        <v>216</v>
      </c>
      <c r="J7" s="980">
        <v>264</v>
      </c>
      <c r="K7" s="601">
        <v>288</v>
      </c>
      <c r="L7" s="612">
        <v>152</v>
      </c>
      <c r="M7" s="980">
        <v>136</v>
      </c>
      <c r="N7" s="601">
        <v>92.6</v>
      </c>
      <c r="O7" s="612">
        <v>98.4</v>
      </c>
      <c r="P7" s="980">
        <v>86.3</v>
      </c>
      <c r="Q7" s="601">
        <v>0.7</v>
      </c>
      <c r="R7" s="612">
        <v>1.3</v>
      </c>
      <c r="S7" s="980">
        <v>-0.1</v>
      </c>
    </row>
    <row r="8" spans="1:19" x14ac:dyDescent="0.25">
      <c r="A8" s="219">
        <v>2023</v>
      </c>
      <c r="B8" s="947"/>
      <c r="C8" s="981"/>
      <c r="D8" s="979"/>
      <c r="E8" s="947">
        <v>200</v>
      </c>
      <c r="F8" s="981">
        <v>148</v>
      </c>
      <c r="G8" s="979">
        <v>52</v>
      </c>
      <c r="H8" s="947">
        <v>69</v>
      </c>
      <c r="I8" s="981">
        <v>24</v>
      </c>
      <c r="J8" s="979">
        <v>45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103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10543526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285833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505</v>
      </c>
      <c r="C5" s="616">
        <v>280</v>
      </c>
      <c r="D5" s="616">
        <v>225</v>
      </c>
      <c r="E5" s="599">
        <v>3774</v>
      </c>
      <c r="F5" s="616">
        <v>1509</v>
      </c>
      <c r="G5" s="945">
        <v>2265</v>
      </c>
      <c r="H5" s="616">
        <v>2494</v>
      </c>
      <c r="I5" s="616">
        <v>901</v>
      </c>
      <c r="J5" s="616">
        <v>1593</v>
      </c>
      <c r="K5" s="217">
        <f>SUM(B5,E5,H5)</f>
        <v>6773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472</v>
      </c>
      <c r="C6" s="612">
        <v>253</v>
      </c>
      <c r="D6" s="946">
        <v>219</v>
      </c>
      <c r="E6" s="601">
        <v>3790</v>
      </c>
      <c r="F6" s="612">
        <v>1487</v>
      </c>
      <c r="G6" s="946">
        <v>2303</v>
      </c>
      <c r="H6" s="601">
        <v>2591</v>
      </c>
      <c r="I6" s="612">
        <v>919</v>
      </c>
      <c r="J6" s="612">
        <v>1672</v>
      </c>
      <c r="K6" s="218">
        <f>SUM(B6,E6,H6)</f>
        <v>6853</v>
      </c>
      <c r="M6" s="105" t="s">
        <v>284</v>
      </c>
      <c r="N6" s="171">
        <f>IF(ISBLANK(J7),"",J7)</f>
        <v>1615</v>
      </c>
      <c r="O6" s="80">
        <f>IF(ISBLANK(I7),"",I7)</f>
        <v>825</v>
      </c>
      <c r="P6" s="211"/>
    </row>
    <row r="7" spans="1:17" ht="24.75" x14ac:dyDescent="0.25">
      <c r="A7" s="218">
        <v>2023</v>
      </c>
      <c r="B7" s="601">
        <v>431</v>
      </c>
      <c r="C7" s="612">
        <v>249</v>
      </c>
      <c r="D7" s="946">
        <v>182</v>
      </c>
      <c r="E7" s="601">
        <v>3117</v>
      </c>
      <c r="F7" s="612">
        <v>1078</v>
      </c>
      <c r="G7" s="946">
        <v>2039</v>
      </c>
      <c r="H7" s="601">
        <v>2440</v>
      </c>
      <c r="I7" s="612">
        <v>825</v>
      </c>
      <c r="J7" s="612">
        <v>1615</v>
      </c>
      <c r="K7" s="218">
        <f>SUM(B7,E7,H7)</f>
        <v>5988</v>
      </c>
      <c r="M7" s="106" t="s">
        <v>285</v>
      </c>
      <c r="N7" s="220">
        <f>IF(ISBLANK(G7),"",G7)</f>
        <v>2039</v>
      </c>
      <c r="O7" s="107">
        <f>IF(ISBLANK(F7),"",F7)</f>
        <v>1078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182</v>
      </c>
      <c r="O8" s="83">
        <f>IF(ISBLANK(C7),"",C7)</f>
        <v>249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1615</v>
      </c>
      <c r="O13" s="80">
        <f>IF(ISBLANK(I7),"",I7)</f>
        <v>825</v>
      </c>
      <c r="P13" s="211"/>
    </row>
    <row r="14" spans="1:17" ht="27.75" customHeight="1" x14ac:dyDescent="0.25">
      <c r="M14" s="106" t="s">
        <v>515</v>
      </c>
      <c r="N14" s="220">
        <f>IF(ISBLANK(G7),"",G7)</f>
        <v>2039</v>
      </c>
      <c r="O14" s="107">
        <f>IF(ISBLANK(F7),"",F7)</f>
        <v>1078</v>
      </c>
      <c r="P14" s="211"/>
    </row>
    <row r="15" spans="1:17" ht="26.25" customHeight="1" x14ac:dyDescent="0.25">
      <c r="M15" s="108" t="s">
        <v>516</v>
      </c>
      <c r="N15" s="170">
        <f>IF(ISBLANK(D7),"",D7)</f>
        <v>182</v>
      </c>
      <c r="O15" s="83">
        <f>IF(ISBLANK(C7),"",C7)</f>
        <v>249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102</v>
      </c>
      <c r="C21" s="616">
        <v>71</v>
      </c>
      <c r="D21" s="616">
        <v>31</v>
      </c>
      <c r="E21" s="599">
        <v>963</v>
      </c>
      <c r="F21" s="616">
        <v>395</v>
      </c>
      <c r="G21" s="945">
        <v>568</v>
      </c>
      <c r="H21" s="616">
        <v>560</v>
      </c>
      <c r="I21" s="616">
        <v>194</v>
      </c>
      <c r="J21" s="616">
        <v>366</v>
      </c>
      <c r="K21" s="217">
        <f>SUM(B21,E21,H21)</f>
        <v>1625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173</v>
      </c>
      <c r="C22" s="1028">
        <v>106</v>
      </c>
      <c r="D22" s="980">
        <v>67</v>
      </c>
      <c r="E22" s="1034">
        <v>981</v>
      </c>
      <c r="F22" s="1028">
        <v>400</v>
      </c>
      <c r="G22" s="980">
        <v>581</v>
      </c>
      <c r="H22" s="1034">
        <v>592</v>
      </c>
      <c r="I22" s="1028">
        <v>197</v>
      </c>
      <c r="J22" s="1028">
        <v>395</v>
      </c>
      <c r="K22" s="218">
        <f>SUM(B22,E22,H22)</f>
        <v>1746</v>
      </c>
      <c r="M22" s="105" t="s">
        <v>284</v>
      </c>
      <c r="N22" s="171">
        <f>IF(ISBLANK(J23),"",J23)</f>
        <v>374</v>
      </c>
      <c r="O22" s="80">
        <f>IF(ISBLANK(I23),"",I23)</f>
        <v>207</v>
      </c>
      <c r="P22" s="211"/>
    </row>
    <row r="23" spans="1:17" ht="24.75" x14ac:dyDescent="0.25">
      <c r="A23" s="218">
        <v>2022</v>
      </c>
      <c r="B23" s="1034">
        <v>165</v>
      </c>
      <c r="C23" s="1028">
        <v>98</v>
      </c>
      <c r="D23" s="980">
        <v>67</v>
      </c>
      <c r="E23" s="1034">
        <v>862</v>
      </c>
      <c r="F23" s="1028">
        <v>337</v>
      </c>
      <c r="G23" s="980">
        <v>525</v>
      </c>
      <c r="H23" s="1034">
        <v>581</v>
      </c>
      <c r="I23" s="1028">
        <v>207</v>
      </c>
      <c r="J23" s="1028">
        <v>374</v>
      </c>
      <c r="K23" s="218">
        <f>SUM(B23,E23,H23)</f>
        <v>1608</v>
      </c>
      <c r="M23" s="106" t="s">
        <v>285</v>
      </c>
      <c r="N23" s="220">
        <f>IF(ISBLANK(G23),"",G23)</f>
        <v>525</v>
      </c>
      <c r="O23" s="107">
        <f>IF(ISBLANK(F23),"",F23)</f>
        <v>337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67</v>
      </c>
      <c r="O24" s="109">
        <f>IF(ISBLANK(C23),"",C23)</f>
        <v>98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374</v>
      </c>
      <c r="O29" s="80">
        <f>IF(ISBLANK(I23),"",I23)</f>
        <v>207</v>
      </c>
      <c r="P29" s="211"/>
    </row>
    <row r="30" spans="1:17" ht="27.75" customHeight="1" x14ac:dyDescent="0.25">
      <c r="M30" s="106" t="s">
        <v>515</v>
      </c>
      <c r="N30" s="220">
        <f>IF(ISBLANK(G23),"",G23)</f>
        <v>525</v>
      </c>
      <c r="O30" s="107">
        <f>IF(ISBLANK(F23),"",F23)</f>
        <v>337</v>
      </c>
      <c r="P30" s="211"/>
    </row>
    <row r="31" spans="1:17" ht="27.75" customHeight="1" x14ac:dyDescent="0.25">
      <c r="M31" s="108" t="s">
        <v>516</v>
      </c>
      <c r="N31" s="221">
        <f>IF(ISBLANK(D23),"",D23)</f>
        <v>67</v>
      </c>
      <c r="O31" s="109">
        <f>IF(ISBLANK(C23),"",C23)</f>
        <v>98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1061080</v>
      </c>
      <c r="D5" s="253"/>
    </row>
    <row r="6" spans="1:4" ht="30" x14ac:dyDescent="0.25">
      <c r="A6" s="686" t="s">
        <v>474</v>
      </c>
      <c r="B6" s="617">
        <v>9482446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0.6</v>
      </c>
      <c r="J5" s="611">
        <v>0.5</v>
      </c>
      <c r="K5" s="945">
        <v>0.7</v>
      </c>
      <c r="L5" s="610"/>
      <c r="M5" s="611"/>
      <c r="N5" s="945"/>
    </row>
    <row r="6" spans="1:14" x14ac:dyDescent="0.25">
      <c r="A6" s="286">
        <v>2021</v>
      </c>
      <c r="B6" s="457">
        <v>18</v>
      </c>
      <c r="C6" s="457"/>
      <c r="D6" s="458"/>
      <c r="E6" s="976"/>
      <c r="F6" s="457">
        <v>185</v>
      </c>
      <c r="G6" s="458">
        <v>110</v>
      </c>
      <c r="H6" s="976">
        <v>75</v>
      </c>
      <c r="I6" s="457">
        <v>-1.1000000000000001</v>
      </c>
      <c r="J6" s="458">
        <v>-2.7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18</v>
      </c>
      <c r="C7" s="601"/>
      <c r="D7" s="612"/>
      <c r="E7" s="980"/>
      <c r="F7" s="601">
        <v>161</v>
      </c>
      <c r="G7" s="612">
        <v>99</v>
      </c>
      <c r="H7" s="980">
        <v>62</v>
      </c>
      <c r="I7" s="601">
        <v>0.2</v>
      </c>
      <c r="J7" s="612">
        <v>0.2</v>
      </c>
      <c r="K7" s="980">
        <v>0.2</v>
      </c>
      <c r="L7" s="601"/>
      <c r="M7" s="612"/>
      <c r="N7" s="980"/>
    </row>
    <row r="8" spans="1:14" x14ac:dyDescent="0.25">
      <c r="A8" s="219">
        <v>2023</v>
      </c>
      <c r="B8" s="947">
        <v>11</v>
      </c>
      <c r="C8" s="947"/>
      <c r="D8" s="981"/>
      <c r="E8" s="979"/>
      <c r="F8" s="947">
        <v>103</v>
      </c>
      <c r="G8" s="981">
        <v>73</v>
      </c>
      <c r="H8" s="979">
        <v>30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76</v>
      </c>
      <c r="C5" s="207">
        <v>58</v>
      </c>
      <c r="G5" s="113"/>
      <c r="H5" s="174" t="s">
        <v>586</v>
      </c>
      <c r="I5" s="207">
        <v>772</v>
      </c>
      <c r="J5" s="207">
        <v>865</v>
      </c>
    </row>
    <row r="6" spans="1:13" ht="15" customHeight="1" x14ac:dyDescent="0.25">
      <c r="A6" s="175" t="s">
        <v>587</v>
      </c>
      <c r="B6" s="208">
        <v>89</v>
      </c>
      <c r="C6" s="208">
        <v>46</v>
      </c>
      <c r="G6" s="113"/>
      <c r="H6" s="175" t="s">
        <v>587</v>
      </c>
      <c r="I6" s="208">
        <v>56</v>
      </c>
      <c r="J6" s="208">
        <v>64</v>
      </c>
    </row>
    <row r="7" spans="1:13" ht="15" customHeight="1" x14ac:dyDescent="0.25">
      <c r="A7" s="175" t="s">
        <v>588</v>
      </c>
      <c r="B7" s="208">
        <v>457</v>
      </c>
      <c r="C7" s="208">
        <v>66</v>
      </c>
      <c r="G7" s="113"/>
      <c r="H7" s="175" t="s">
        <v>588</v>
      </c>
      <c r="I7" s="208">
        <v>92</v>
      </c>
      <c r="J7" s="208">
        <v>34</v>
      </c>
    </row>
    <row r="8" spans="1:13" ht="15" customHeight="1" x14ac:dyDescent="0.25">
      <c r="A8" s="175" t="s">
        <v>589</v>
      </c>
      <c r="B8" s="208">
        <v>1772</v>
      </c>
      <c r="C8" s="208">
        <v>1118</v>
      </c>
      <c r="G8" s="113"/>
      <c r="H8" s="175" t="s">
        <v>589</v>
      </c>
      <c r="I8" s="208">
        <v>1042</v>
      </c>
      <c r="J8" s="208">
        <v>824</v>
      </c>
    </row>
    <row r="9" spans="1:13" ht="15" customHeight="1" x14ac:dyDescent="0.25">
      <c r="A9" s="175" t="s">
        <v>590</v>
      </c>
      <c r="B9" s="208">
        <v>7929</v>
      </c>
      <c r="C9" s="208">
        <v>6814</v>
      </c>
      <c r="G9" s="113"/>
      <c r="H9" s="175" t="s">
        <v>590</v>
      </c>
      <c r="I9" s="208">
        <v>5812</v>
      </c>
      <c r="J9" s="208">
        <v>5106</v>
      </c>
    </row>
    <row r="10" spans="1:13" ht="15" customHeight="1" x14ac:dyDescent="0.25">
      <c r="A10" s="175" t="s">
        <v>591</v>
      </c>
      <c r="B10" s="208">
        <v>1773</v>
      </c>
      <c r="C10" s="208">
        <v>1587</v>
      </c>
      <c r="G10" s="113"/>
      <c r="H10" s="175" t="s">
        <v>591</v>
      </c>
      <c r="I10" s="208">
        <v>1482</v>
      </c>
      <c r="J10" s="208">
        <v>1213</v>
      </c>
    </row>
    <row r="11" spans="1:13" ht="15" customHeight="1" x14ac:dyDescent="0.25">
      <c r="A11" s="176" t="s">
        <v>592</v>
      </c>
      <c r="B11" s="209">
        <v>6876</v>
      </c>
      <c r="C11" s="209">
        <v>5857</v>
      </c>
      <c r="G11" s="113"/>
      <c r="H11" s="176" t="s">
        <v>592</v>
      </c>
      <c r="I11" s="209">
        <v>8023</v>
      </c>
      <c r="J11" s="209">
        <v>6279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76</v>
      </c>
      <c r="C17" s="178">
        <f>IF(ISBLANK(C5),"0",C5)</f>
        <v>58</v>
      </c>
      <c r="G17" s="113"/>
      <c r="H17" s="174" t="s">
        <v>586</v>
      </c>
      <c r="I17" s="177">
        <f>IF(ISBLANK(I5),"0",I5)</f>
        <v>772</v>
      </c>
      <c r="J17" s="178">
        <f>IF(ISBLANK(J5),"0",J5)</f>
        <v>865</v>
      </c>
    </row>
    <row r="18" spans="1:13" ht="15" customHeight="1" x14ac:dyDescent="0.25">
      <c r="A18" s="175" t="s">
        <v>587</v>
      </c>
      <c r="B18" s="179">
        <f t="shared" ref="B18:C18" si="0">IF(ISBLANK(B6),"0",B6)</f>
        <v>89</v>
      </c>
      <c r="C18" s="180">
        <f t="shared" si="0"/>
        <v>46</v>
      </c>
      <c r="G18" s="113"/>
      <c r="H18" s="175" t="s">
        <v>587</v>
      </c>
      <c r="I18" s="179">
        <f t="shared" ref="I18:J18" si="1">IF(ISBLANK(I6),"0",I6)</f>
        <v>56</v>
      </c>
      <c r="J18" s="180">
        <f t="shared" si="1"/>
        <v>64</v>
      </c>
    </row>
    <row r="19" spans="1:13" ht="15" customHeight="1" x14ac:dyDescent="0.25">
      <c r="A19" s="175" t="s">
        <v>588</v>
      </c>
      <c r="B19" s="179">
        <f t="shared" ref="B19:C19" si="2">IF(ISBLANK(B7),"0",B7)</f>
        <v>457</v>
      </c>
      <c r="C19" s="180">
        <f t="shared" si="2"/>
        <v>66</v>
      </c>
      <c r="G19" s="113"/>
      <c r="H19" s="175" t="s">
        <v>588</v>
      </c>
      <c r="I19" s="179">
        <f t="shared" ref="I19:J19" si="3">IF(ISBLANK(I7),"0",I7)</f>
        <v>92</v>
      </c>
      <c r="J19" s="180">
        <f t="shared" si="3"/>
        <v>34</v>
      </c>
    </row>
    <row r="20" spans="1:13" ht="15" customHeight="1" x14ac:dyDescent="0.25">
      <c r="A20" s="175" t="s">
        <v>589</v>
      </c>
      <c r="B20" s="179">
        <f t="shared" ref="B20:C20" si="4">IF(ISBLANK(B8),"0",B8)</f>
        <v>1772</v>
      </c>
      <c r="C20" s="180">
        <f t="shared" si="4"/>
        <v>1118</v>
      </c>
      <c r="G20" s="113"/>
      <c r="H20" s="175" t="s">
        <v>589</v>
      </c>
      <c r="I20" s="179">
        <f t="shared" ref="I20:J20" si="5">IF(ISBLANK(I8),"0",I8)</f>
        <v>1042</v>
      </c>
      <c r="J20" s="180">
        <f t="shared" si="5"/>
        <v>824</v>
      </c>
    </row>
    <row r="21" spans="1:13" ht="15" customHeight="1" x14ac:dyDescent="0.25">
      <c r="A21" s="175" t="s">
        <v>590</v>
      </c>
      <c r="B21" s="179">
        <f t="shared" ref="B21:C21" si="6">IF(ISBLANK(B9),"0",B9)</f>
        <v>7929</v>
      </c>
      <c r="C21" s="180">
        <f t="shared" si="6"/>
        <v>6814</v>
      </c>
      <c r="G21" s="113"/>
      <c r="H21" s="175" t="s">
        <v>590</v>
      </c>
      <c r="I21" s="179">
        <f t="shared" ref="I21:J21" si="7">IF(ISBLANK(I9),"0",I9)</f>
        <v>5812</v>
      </c>
      <c r="J21" s="180">
        <f t="shared" si="7"/>
        <v>5106</v>
      </c>
    </row>
    <row r="22" spans="1:13" ht="15" customHeight="1" x14ac:dyDescent="0.25">
      <c r="A22" s="175" t="s">
        <v>591</v>
      </c>
      <c r="B22" s="179">
        <f t="shared" ref="B22:C22" si="8">IF(ISBLANK(B10),"0",B10)</f>
        <v>1773</v>
      </c>
      <c r="C22" s="180">
        <f t="shared" si="8"/>
        <v>1587</v>
      </c>
      <c r="G22" s="113"/>
      <c r="H22" s="175" t="s">
        <v>591</v>
      </c>
      <c r="I22" s="179">
        <f t="shared" ref="I22:J22" si="9">IF(ISBLANK(I10),"0",I10)</f>
        <v>1482</v>
      </c>
      <c r="J22" s="180">
        <f t="shared" si="9"/>
        <v>1213</v>
      </c>
    </row>
    <row r="23" spans="1:13" ht="15" customHeight="1" x14ac:dyDescent="0.25">
      <c r="A23" s="176" t="s">
        <v>592</v>
      </c>
      <c r="B23" s="181">
        <f t="shared" ref="B23:C23" si="10">IF(ISBLANK(B11),"0",B11)</f>
        <v>6876</v>
      </c>
      <c r="C23" s="182">
        <f t="shared" si="10"/>
        <v>5857</v>
      </c>
      <c r="G23" s="113"/>
      <c r="H23" s="176" t="s">
        <v>592</v>
      </c>
      <c r="I23" s="181">
        <f t="shared" ref="I23:J23" si="11">IF(ISBLANK(I11),"0",I11)</f>
        <v>8023</v>
      </c>
      <c r="J23" s="182">
        <f t="shared" si="11"/>
        <v>6279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0.40059034366434748</v>
      </c>
      <c r="C29" s="184">
        <f>C17/SUM(C17:C23)*100</f>
        <v>0.37308632445645179</v>
      </c>
      <c r="D29" s="253"/>
      <c r="E29" s="253"/>
      <c r="G29" s="113"/>
      <c r="H29" s="174" t="s">
        <v>593</v>
      </c>
      <c r="I29" s="184">
        <f>I17/SUM(I17:I23)*100</f>
        <v>4.4678511487933328</v>
      </c>
      <c r="J29" s="184">
        <f>J17/SUM(J17:J23)*100</f>
        <v>6.0132082029892251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0.46911237613324902</v>
      </c>
      <c r="C30" s="185">
        <f>C18/SUM(C17:C23)*100</f>
        <v>0.295896050430979</v>
      </c>
      <c r="D30" s="253"/>
      <c r="E30" s="253"/>
      <c r="G30" s="113"/>
      <c r="H30" s="175" t="s">
        <v>594</v>
      </c>
      <c r="I30" s="185">
        <f>I18/SUM(I17:I23)*100</f>
        <v>0.32409282944614848</v>
      </c>
      <c r="J30" s="185">
        <f>J18/SUM(J17:J23)*100</f>
        <v>0.44490789016336457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2.4088129875606157</v>
      </c>
      <c r="C31" s="185">
        <f>C19/SUM(C17:C23)*100</f>
        <v>0.42454650714010034</v>
      </c>
      <c r="D31" s="253"/>
      <c r="E31" s="253"/>
      <c r="G31" s="113"/>
      <c r="H31" s="175" t="s">
        <v>595</v>
      </c>
      <c r="I31" s="185">
        <f>I19/SUM(I17:I23)*100</f>
        <v>0.53243821980438688</v>
      </c>
      <c r="J31" s="185">
        <f>J19/SUM(J17:J23)*100</f>
        <v>0.23635731664928744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9.3400801180687338</v>
      </c>
      <c r="C32" s="185">
        <f>C20/SUM(C17:C23)*100</f>
        <v>7.1915605300398813</v>
      </c>
      <c r="D32" s="253"/>
      <c r="E32" s="253"/>
      <c r="G32" s="113"/>
      <c r="H32" s="175" t="s">
        <v>596</v>
      </c>
      <c r="I32" s="185">
        <f>I20/SUM(I17:I23)*100</f>
        <v>6.0304415764801202</v>
      </c>
      <c r="J32" s="185">
        <f>J20/SUM(J17:J23)*100</f>
        <v>5.7281890858533195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41.793168880455404</v>
      </c>
      <c r="C33" s="185">
        <f>C21/SUM(C17:C23)*100</f>
        <v>43.831210600797633</v>
      </c>
      <c r="D33" s="253"/>
      <c r="E33" s="253"/>
      <c r="G33" s="113"/>
      <c r="H33" s="175" t="s">
        <v>597</v>
      </c>
      <c r="I33" s="185">
        <f>I21/SUM(I17:I23)*100</f>
        <v>33.636205798946698</v>
      </c>
      <c r="J33" s="185">
        <f>J21/SUM(J17:J23)*100</f>
        <v>35.495307612095935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9.3453510436432641</v>
      </c>
      <c r="C34" s="185">
        <f>C22/SUM(C17:C23)*100</f>
        <v>10.208413739868776</v>
      </c>
      <c r="D34" s="253"/>
      <c r="E34" s="253"/>
      <c r="G34" s="113"/>
      <c r="H34" s="175" t="s">
        <v>598</v>
      </c>
      <c r="I34" s="185">
        <f>I22/SUM(I17:I23)*100</f>
        <v>8.5768852364141441</v>
      </c>
      <c r="J34" s="185">
        <f>J22/SUM(J17:J23)*100</f>
        <v>8.4323948557525199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36.242884250474383</v>
      </c>
      <c r="C35" s="186">
        <f>C23/SUM(C17:C23)*100</f>
        <v>37.675286247266179</v>
      </c>
      <c r="D35" s="253"/>
      <c r="E35" s="253"/>
      <c r="G35" s="113"/>
      <c r="H35" s="176" t="s">
        <v>599</v>
      </c>
      <c r="I35" s="186">
        <f>I23/SUM(I17:I23)*100</f>
        <v>46.432085190115167</v>
      </c>
      <c r="J35" s="186">
        <f>J23/SUM(J17:J23)*100</f>
        <v>43.649635036496349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0.40059034366434748</v>
      </c>
      <c r="C41" s="184">
        <f t="shared" si="12"/>
        <v>0.37308632445645179</v>
      </c>
      <c r="G41" s="113"/>
      <c r="H41" s="174" t="s">
        <v>601</v>
      </c>
      <c r="I41" s="184">
        <f t="shared" ref="I41:J41" si="13">I29</f>
        <v>4.4678511487933328</v>
      </c>
      <c r="J41" s="184">
        <f t="shared" si="13"/>
        <v>6.0132082029892251</v>
      </c>
    </row>
    <row r="42" spans="1:12" x14ac:dyDescent="0.25">
      <c r="A42" s="175" t="s">
        <v>602</v>
      </c>
      <c r="B42" s="185">
        <f t="shared" si="12"/>
        <v>0.46911237613324902</v>
      </c>
      <c r="C42" s="185">
        <f t="shared" si="12"/>
        <v>0.295896050430979</v>
      </c>
      <c r="G42" s="113"/>
      <c r="H42" s="175" t="s">
        <v>602</v>
      </c>
      <c r="I42" s="185">
        <f t="shared" ref="I42:J42" si="14">I30</f>
        <v>0.32409282944614848</v>
      </c>
      <c r="J42" s="185">
        <f t="shared" si="14"/>
        <v>0.44490789016336457</v>
      </c>
    </row>
    <row r="43" spans="1:12" x14ac:dyDescent="0.25">
      <c r="A43" s="175" t="s">
        <v>603</v>
      </c>
      <c r="B43" s="185">
        <f t="shared" si="12"/>
        <v>2.4088129875606157</v>
      </c>
      <c r="C43" s="185">
        <f t="shared" si="12"/>
        <v>0.42454650714010034</v>
      </c>
      <c r="G43" s="113"/>
      <c r="H43" s="175" t="s">
        <v>603</v>
      </c>
      <c r="I43" s="185">
        <f t="shared" ref="I43:J43" si="15">I31</f>
        <v>0.53243821980438688</v>
      </c>
      <c r="J43" s="185">
        <f t="shared" si="15"/>
        <v>0.23635731664928744</v>
      </c>
    </row>
    <row r="44" spans="1:12" x14ac:dyDescent="0.25">
      <c r="A44" s="175" t="s">
        <v>604</v>
      </c>
      <c r="B44" s="185">
        <f t="shared" si="12"/>
        <v>9.3400801180687338</v>
      </c>
      <c r="C44" s="185">
        <f t="shared" si="12"/>
        <v>7.1915605300398813</v>
      </c>
      <c r="G44" s="113"/>
      <c r="H44" s="175" t="s">
        <v>604</v>
      </c>
      <c r="I44" s="185">
        <f t="shared" ref="I44:J44" si="16">I32</f>
        <v>6.0304415764801202</v>
      </c>
      <c r="J44" s="185">
        <f t="shared" si="16"/>
        <v>5.7281890858533195</v>
      </c>
    </row>
    <row r="45" spans="1:12" x14ac:dyDescent="0.25">
      <c r="A45" s="175" t="s">
        <v>605</v>
      </c>
      <c r="B45" s="185">
        <f t="shared" si="12"/>
        <v>41.793168880455404</v>
      </c>
      <c r="C45" s="185">
        <f t="shared" si="12"/>
        <v>43.831210600797633</v>
      </c>
      <c r="G45" s="113"/>
      <c r="H45" s="175" t="s">
        <v>605</v>
      </c>
      <c r="I45" s="185">
        <f t="shared" ref="I45:J45" si="17">I33</f>
        <v>33.636205798946698</v>
      </c>
      <c r="J45" s="185">
        <f t="shared" si="17"/>
        <v>35.495307612095935</v>
      </c>
    </row>
    <row r="46" spans="1:12" x14ac:dyDescent="0.25">
      <c r="A46" s="175" t="s">
        <v>606</v>
      </c>
      <c r="B46" s="185">
        <f t="shared" si="12"/>
        <v>9.3453510436432641</v>
      </c>
      <c r="C46" s="185">
        <f t="shared" si="12"/>
        <v>10.208413739868776</v>
      </c>
      <c r="G46" s="113"/>
      <c r="H46" s="175" t="s">
        <v>606</v>
      </c>
      <c r="I46" s="185">
        <f t="shared" ref="I46:J46" si="18">I34</f>
        <v>8.5768852364141441</v>
      </c>
      <c r="J46" s="185">
        <f t="shared" si="18"/>
        <v>8.4323948557525199</v>
      </c>
    </row>
    <row r="47" spans="1:12" x14ac:dyDescent="0.25">
      <c r="A47" s="176" t="s">
        <v>607</v>
      </c>
      <c r="B47" s="186">
        <f t="shared" si="12"/>
        <v>36.242884250474383</v>
      </c>
      <c r="C47" s="186">
        <f t="shared" si="12"/>
        <v>37.675286247266179</v>
      </c>
      <c r="G47" s="113"/>
      <c r="H47" s="176" t="s">
        <v>607</v>
      </c>
      <c r="I47" s="186">
        <f t="shared" ref="I47:J47" si="19">I35</f>
        <v>46.432085190115167</v>
      </c>
      <c r="J47" s="186">
        <f t="shared" si="19"/>
        <v>43.649635036496349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5906</v>
      </c>
      <c r="C5" s="207">
        <v>3664</v>
      </c>
      <c r="D5" s="253"/>
      <c r="E5" s="253"/>
      <c r="F5" s="1003"/>
      <c r="H5" s="174" t="s">
        <v>624</v>
      </c>
      <c r="I5" s="207">
        <v>1968</v>
      </c>
      <c r="J5" s="207">
        <v>1142</v>
      </c>
    </row>
    <row r="6" spans="1:10" ht="15" customHeight="1" x14ac:dyDescent="0.25">
      <c r="A6" s="175" t="s">
        <v>625</v>
      </c>
      <c r="B6" s="208">
        <v>2250</v>
      </c>
      <c r="C6" s="208">
        <v>1827</v>
      </c>
      <c r="D6" s="253"/>
      <c r="E6" s="253"/>
      <c r="F6" s="1003"/>
      <c r="H6" s="175" t="s">
        <v>625</v>
      </c>
      <c r="I6" s="208">
        <v>2584</v>
      </c>
      <c r="J6" s="208">
        <v>2178</v>
      </c>
    </row>
    <row r="7" spans="1:10" ht="15" customHeight="1" x14ac:dyDescent="0.25">
      <c r="A7" s="176" t="s">
        <v>626</v>
      </c>
      <c r="B7" s="209">
        <v>10816</v>
      </c>
      <c r="C7" s="209">
        <v>10055</v>
      </c>
      <c r="D7" s="253"/>
      <c r="E7" s="253"/>
      <c r="F7" s="1003"/>
      <c r="H7" s="175" t="s">
        <v>626</v>
      </c>
      <c r="I7" s="208">
        <v>11943</v>
      </c>
      <c r="J7" s="208">
        <v>10199</v>
      </c>
    </row>
    <row r="8" spans="1:10" x14ac:dyDescent="0.25">
      <c r="D8" s="253"/>
      <c r="E8" s="253"/>
      <c r="F8" s="1003"/>
      <c r="H8" s="176" t="s">
        <v>2351</v>
      </c>
      <c r="I8" s="209">
        <v>784</v>
      </c>
      <c r="J8" s="209">
        <v>866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5906</v>
      </c>
      <c r="C13" s="178">
        <f>IF(ISBLANK(C5),"0",C5)</f>
        <v>3664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2250</v>
      </c>
      <c r="C14" s="180">
        <f t="shared" si="0"/>
        <v>1827</v>
      </c>
      <c r="D14" s="253"/>
      <c r="E14" s="253"/>
      <c r="F14" s="1003"/>
      <c r="H14" s="174" t="s">
        <v>624</v>
      </c>
      <c r="I14" s="177">
        <f>IF(ISBLANK(I5),"0",I5)</f>
        <v>1968</v>
      </c>
      <c r="J14" s="178">
        <f>IF(ISBLANK(J5),"0",J5)</f>
        <v>1142</v>
      </c>
    </row>
    <row r="15" spans="1:10" ht="15" customHeight="1" x14ac:dyDescent="0.25">
      <c r="A15" s="176" t="s">
        <v>626</v>
      </c>
      <c r="B15" s="181">
        <f t="shared" si="0"/>
        <v>10816</v>
      </c>
      <c r="C15" s="182">
        <f t="shared" si="0"/>
        <v>10055</v>
      </c>
      <c r="D15" s="253"/>
      <c r="E15" s="253"/>
      <c r="F15" s="1003"/>
      <c r="H15" s="175" t="s">
        <v>625</v>
      </c>
      <c r="I15" s="179">
        <f t="shared" ref="I15:J15" si="1">IF(ISBLANK(I6),"0",I6)</f>
        <v>2584</v>
      </c>
      <c r="J15" s="180">
        <f t="shared" si="1"/>
        <v>2178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11943</v>
      </c>
      <c r="J16" s="180">
        <f t="shared" si="2"/>
        <v>10199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784</v>
      </c>
      <c r="J17" s="182">
        <f t="shared" si="3"/>
        <v>866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31.130086443179422</v>
      </c>
      <c r="C21" s="184">
        <f>C13/SUM(C13:C15)*100</f>
        <v>23.568763669111025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11.859582542694497</v>
      </c>
      <c r="C22" s="185">
        <f>C14/SUM(C13:C15)*100</f>
        <v>11.752219220378231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57.010331014126081</v>
      </c>
      <c r="C23" s="186">
        <f>C15/SUM(C13:C15)*100</f>
        <v>64.679017110510742</v>
      </c>
      <c r="D23" s="253"/>
      <c r="E23" s="253"/>
      <c r="F23" s="1003"/>
      <c r="H23" s="174" t="s">
        <v>629</v>
      </c>
      <c r="I23" s="184">
        <f>I14/SUM(I14:I17)*100</f>
        <v>11.389548006250362</v>
      </c>
      <c r="J23" s="184">
        <f>J14/SUM(J14:J17)*100</f>
        <v>7.9388251651025383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14.954569130157996</v>
      </c>
      <c r="J24" s="185">
        <f>J15/SUM(J14:J17)*100</f>
        <v>15.140771637122002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69.118583251345569</v>
      </c>
      <c r="J25" s="185">
        <f>J16/SUM(J14:J17)*100</f>
        <v>70.900243309002434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4.5372996122460787</v>
      </c>
      <c r="J26" s="186">
        <f>J17/SUM(J14:J17)*100</f>
        <v>6.0201598887730272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31.130086443179422</v>
      </c>
      <c r="C29" s="189">
        <f t="shared" si="4"/>
        <v>23.568763669111025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11.859582542694497</v>
      </c>
      <c r="C30" s="192">
        <f t="shared" si="4"/>
        <v>11.752219220378231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57.010331014126081</v>
      </c>
      <c r="C31" s="195">
        <f t="shared" si="4"/>
        <v>64.679017110510742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11.389548006250362</v>
      </c>
      <c r="J32" s="189">
        <f>J23</f>
        <v>7.9388251651025383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14.954569130157996</v>
      </c>
      <c r="J33" s="192">
        <f t="shared" si="5"/>
        <v>15.140771637122002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69.118583251345569</v>
      </c>
      <c r="J34" s="192">
        <f t="shared" si="6"/>
        <v>70.900243309002434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4.5372996122460787</v>
      </c>
      <c r="J35" s="195">
        <f t="shared" si="7"/>
        <v>6.0201598887730272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36887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2635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12.6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-6.6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72.510000000000005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160.69999999999999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2</v>
      </c>
      <c r="E5" s="28"/>
      <c r="J5" s="654" t="s">
        <v>542</v>
      </c>
      <c r="K5" s="669">
        <f>IF(ISBLANK(B5),"",B5)</f>
        <v>0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1</v>
      </c>
      <c r="C6" s="657">
        <v>1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10</v>
      </c>
      <c r="C7" s="657">
        <v>13</v>
      </c>
      <c r="E7" s="44"/>
      <c r="J7" s="656" t="s">
        <v>641</v>
      </c>
      <c r="K7" s="670">
        <f t="shared" si="0"/>
        <v>10</v>
      </c>
      <c r="L7" s="619">
        <f t="shared" si="1"/>
        <v>13</v>
      </c>
      <c r="N7" s="44"/>
    </row>
    <row r="8" spans="1:15" x14ac:dyDescent="0.25">
      <c r="A8" s="650" t="s">
        <v>642</v>
      </c>
      <c r="B8" s="651">
        <v>5</v>
      </c>
      <c r="C8" s="651">
        <v>5</v>
      </c>
      <c r="E8" s="21"/>
      <c r="J8" s="650" t="s">
        <v>642</v>
      </c>
      <c r="K8" s="670">
        <f t="shared" si="0"/>
        <v>5</v>
      </c>
      <c r="L8" s="619">
        <f t="shared" si="1"/>
        <v>5</v>
      </c>
      <c r="N8" s="21"/>
    </row>
    <row r="9" spans="1:15" x14ac:dyDescent="0.25">
      <c r="A9" s="650" t="s">
        <v>643</v>
      </c>
      <c r="B9" s="651">
        <v>4</v>
      </c>
      <c r="C9" s="651">
        <v>3</v>
      </c>
      <c r="E9" s="21"/>
      <c r="J9" s="650" t="s">
        <v>643</v>
      </c>
      <c r="K9" s="670">
        <f t="shared" si="0"/>
        <v>4</v>
      </c>
      <c r="L9" s="619">
        <f t="shared" si="1"/>
        <v>3</v>
      </c>
      <c r="N9" s="21"/>
    </row>
    <row r="10" spans="1:15" x14ac:dyDescent="0.25">
      <c r="A10" s="652" t="s">
        <v>365</v>
      </c>
      <c r="B10" s="653">
        <v>38</v>
      </c>
      <c r="C10" s="653">
        <v>5</v>
      </c>
      <c r="J10" s="652" t="s">
        <v>365</v>
      </c>
      <c r="K10" s="671">
        <f t="shared" si="0"/>
        <v>38</v>
      </c>
      <c r="L10" s="620">
        <f t="shared" si="1"/>
        <v>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0.28999999999999998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0.28999999999999998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0.18</v>
      </c>
      <c r="C16" s="197"/>
      <c r="D16" s="253"/>
      <c r="E16" s="254"/>
      <c r="F16" s="253"/>
      <c r="G16" s="253"/>
      <c r="J16" s="675" t="s">
        <v>489</v>
      </c>
      <c r="K16" s="676">
        <f>B16</f>
        <v>0.18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0.24</v>
      </c>
      <c r="C18" s="197"/>
      <c r="D18" s="255"/>
      <c r="E18" s="256"/>
      <c r="F18" s="253"/>
      <c r="G18" s="253"/>
      <c r="J18" s="678" t="s">
        <v>501</v>
      </c>
      <c r="K18" s="674">
        <f>B18</f>
        <v>0.24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0.24</v>
      </c>
      <c r="C21" s="253"/>
      <c r="D21" s="253"/>
      <c r="E21" s="253"/>
      <c r="F21" s="253"/>
      <c r="G21" s="253"/>
      <c r="J21" s="661" t="s">
        <v>498</v>
      </c>
      <c r="K21" s="679">
        <f>B21</f>
        <v>0.24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1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7</v>
      </c>
      <c r="C34" s="657">
        <v>13</v>
      </c>
      <c r="E34" s="44"/>
      <c r="J34" s="656" t="s">
        <v>641</v>
      </c>
      <c r="K34" s="670">
        <f t="shared" si="2"/>
        <v>7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13</v>
      </c>
      <c r="C35" s="651">
        <v>25</v>
      </c>
      <c r="E35" s="21"/>
      <c r="J35" s="650" t="s">
        <v>642</v>
      </c>
      <c r="K35" s="670">
        <f t="shared" si="2"/>
        <v>13</v>
      </c>
      <c r="L35" s="619">
        <f t="shared" si="3"/>
        <v>25</v>
      </c>
      <c r="N35" s="21"/>
    </row>
    <row r="36" spans="1:15" x14ac:dyDescent="0.25">
      <c r="A36" s="650" t="s">
        <v>643</v>
      </c>
      <c r="B36" s="651">
        <v>6</v>
      </c>
      <c r="C36" s="651">
        <v>4</v>
      </c>
      <c r="E36" s="21"/>
      <c r="J36" s="650" t="s">
        <v>643</v>
      </c>
      <c r="K36" s="670">
        <f t="shared" si="2"/>
        <v>6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4</v>
      </c>
      <c r="C37" s="653">
        <v>2</v>
      </c>
      <c r="J37" s="652" t="s">
        <v>365</v>
      </c>
      <c r="K37" s="671">
        <f t="shared" si="2"/>
        <v>4</v>
      </c>
      <c r="L37" s="620">
        <f t="shared" si="3"/>
        <v>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0.17</v>
      </c>
      <c r="C42" s="197"/>
      <c r="D42" s="253"/>
      <c r="E42" s="211"/>
      <c r="F42" s="253"/>
      <c r="G42" s="253"/>
      <c r="J42" s="673" t="s">
        <v>488</v>
      </c>
      <c r="K42" s="674">
        <f>B42</f>
        <v>0.17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0.28999999999999998</v>
      </c>
      <c r="C43" s="197"/>
      <c r="D43" s="253"/>
      <c r="E43" s="254"/>
      <c r="F43" s="253"/>
      <c r="G43" s="253"/>
      <c r="J43" s="675" t="s">
        <v>489</v>
      </c>
      <c r="K43" s="676">
        <f>B43</f>
        <v>0.28999999999999998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0.23</v>
      </c>
      <c r="C45" s="197"/>
      <c r="D45" s="255"/>
      <c r="E45" s="256"/>
      <c r="F45" s="253"/>
      <c r="G45" s="253"/>
      <c r="J45" s="678" t="s">
        <v>501</v>
      </c>
      <c r="K45" s="674">
        <f>B45</f>
        <v>0.23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0.23</v>
      </c>
      <c r="C48" s="253"/>
      <c r="D48" s="253"/>
      <c r="E48" s="253"/>
      <c r="F48" s="253"/>
      <c r="G48" s="253"/>
      <c r="J48" s="661" t="s">
        <v>498</v>
      </c>
      <c r="K48" s="679">
        <f>B48</f>
        <v>0.23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207324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9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104342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550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3499</v>
      </c>
      <c r="D4" s="643">
        <v>9</v>
      </c>
      <c r="E4" s="643">
        <v>41871</v>
      </c>
      <c r="F4" s="643">
        <v>1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106894</v>
      </c>
      <c r="D5" s="602">
        <v>9</v>
      </c>
      <c r="E5" s="602">
        <v>69929</v>
      </c>
      <c r="F5" s="602">
        <v>1</v>
      </c>
      <c r="G5" s="602">
        <v>13</v>
      </c>
      <c r="H5" s="602">
        <v>500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207324</v>
      </c>
      <c r="D6" s="617">
        <v>9</v>
      </c>
      <c r="E6" s="617">
        <v>104342</v>
      </c>
      <c r="F6" s="617">
        <v>2</v>
      </c>
      <c r="G6" s="617">
        <v>15</v>
      </c>
      <c r="H6" s="617">
        <v>550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3356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91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6.5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154.6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40.700000000000003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79.400000000000006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82229909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2229238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7</v>
      </c>
      <c r="C4" s="600">
        <v>13.6</v>
      </c>
      <c r="D4" s="600">
        <v>160.19999999999999</v>
      </c>
      <c r="E4" s="600">
        <v>0.52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7.5</v>
      </c>
      <c r="D5" s="751">
        <v>200</v>
      </c>
      <c r="E5" s="751">
        <v>0.45</v>
      </c>
      <c r="G5" s="647" t="s">
        <v>446</v>
      </c>
      <c r="H5" s="648">
        <f>IF(ISBLANK(B4),"",B4)</f>
        <v>7</v>
      </c>
      <c r="I5" s="648">
        <f>IF(ISBLANK(B5),"",B5)</f>
        <v>3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8.8000000000000007</v>
      </c>
      <c r="D6" s="959">
        <v>154.6</v>
      </c>
      <c r="E6" s="959">
        <v>0.5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13.6</v>
      </c>
      <c r="I9" s="648">
        <f>IF(ISBLANK(C5),"",C5)</f>
        <v>7.5</v>
      </c>
      <c r="J9" s="649">
        <f>IF(ISBLANK(C6),"",C6)</f>
        <v>8.8000000000000007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3171</v>
      </c>
      <c r="C4" s="643">
        <v>90.5</v>
      </c>
      <c r="D4" s="643">
        <v>1</v>
      </c>
      <c r="E4" s="643">
        <v>0.67</v>
      </c>
      <c r="F4" s="643">
        <v>1.9</v>
      </c>
      <c r="G4" s="643">
        <v>5.0999999999999996</v>
      </c>
      <c r="H4" s="1066"/>
      <c r="I4" s="253"/>
      <c r="J4" s="253"/>
      <c r="K4" s="253"/>
    </row>
    <row r="5" spans="1:11" x14ac:dyDescent="0.25">
      <c r="A5" s="480">
        <v>2021</v>
      </c>
      <c r="B5" s="602">
        <v>3188</v>
      </c>
      <c r="C5" s="602">
        <v>91.7</v>
      </c>
      <c r="D5" s="602">
        <v>1</v>
      </c>
      <c r="E5" s="602">
        <v>0.67</v>
      </c>
      <c r="F5" s="602">
        <v>2.2000000000000002</v>
      </c>
      <c r="G5" s="602">
        <v>4.9000000000000004</v>
      </c>
      <c r="H5" s="1066"/>
      <c r="I5" s="253"/>
      <c r="J5" s="253"/>
      <c r="K5" s="253"/>
    </row>
    <row r="6" spans="1:11" x14ac:dyDescent="0.25">
      <c r="A6" s="360">
        <v>2022</v>
      </c>
      <c r="B6" s="602">
        <v>3356</v>
      </c>
      <c r="C6" s="602">
        <v>91</v>
      </c>
      <c r="D6" s="602">
        <v>1</v>
      </c>
      <c r="E6" s="602">
        <v>0.35</v>
      </c>
      <c r="F6" s="602">
        <v>0.9</v>
      </c>
      <c r="G6" s="602">
        <v>6.5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91.9</v>
      </c>
      <c r="C5" s="602">
        <v>53.3</v>
      </c>
      <c r="D5" s="602">
        <v>2</v>
      </c>
      <c r="E5" s="602">
        <v>5.7</v>
      </c>
      <c r="F5" s="253"/>
      <c r="G5" s="253"/>
      <c r="H5" s="253"/>
    </row>
    <row r="6" spans="1:8" x14ac:dyDescent="0.25">
      <c r="A6" s="360">
        <v>2021</v>
      </c>
      <c r="B6" s="602">
        <v>97.5</v>
      </c>
      <c r="C6" s="602">
        <v>62.4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79.400000000000006</v>
      </c>
      <c r="C7" s="1067">
        <v>90.3</v>
      </c>
      <c r="D7" s="1067">
        <v>15</v>
      </c>
      <c r="E7" s="1067">
        <v>40.700000000000003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40.700000000000003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1646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4.5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127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2836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4077293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110535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1818</v>
      </c>
      <c r="C5" s="1034">
        <v>842</v>
      </c>
      <c r="D5" s="600">
        <v>976</v>
      </c>
      <c r="G5" s="871" t="s">
        <v>126</v>
      </c>
      <c r="H5" s="637">
        <f>IF(ISBLANK(D7),"",D7)</f>
        <v>887</v>
      </c>
    </row>
    <row r="6" spans="1:17" x14ac:dyDescent="0.25">
      <c r="A6" s="641">
        <v>2021</v>
      </c>
      <c r="B6" s="1034">
        <v>1658</v>
      </c>
      <c r="C6" s="1034">
        <v>762</v>
      </c>
      <c r="D6" s="602">
        <v>896</v>
      </c>
      <c r="G6" s="635" t="s">
        <v>127</v>
      </c>
      <c r="H6" s="623">
        <f>IF(ISBLANK(C7),"",C7)</f>
        <v>759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1646</v>
      </c>
      <c r="C7" s="1034">
        <v>759</v>
      </c>
      <c r="D7" s="617">
        <v>887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887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759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2935</v>
      </c>
      <c r="C6" s="55">
        <v>1513</v>
      </c>
      <c r="D6" s="55">
        <v>1422</v>
      </c>
      <c r="E6" s="70">
        <v>2549</v>
      </c>
      <c r="F6" s="55">
        <v>1307</v>
      </c>
      <c r="G6" s="110">
        <v>1242</v>
      </c>
      <c r="H6" s="55">
        <v>1136</v>
      </c>
      <c r="I6" s="55">
        <v>568</v>
      </c>
      <c r="J6" s="55">
        <v>568</v>
      </c>
      <c r="K6" s="70">
        <v>6333</v>
      </c>
      <c r="L6" s="55">
        <v>3255</v>
      </c>
      <c r="M6" s="110">
        <v>3078</v>
      </c>
      <c r="N6" s="70">
        <v>5014</v>
      </c>
      <c r="O6" s="55">
        <v>2436</v>
      </c>
      <c r="P6" s="110">
        <v>2578</v>
      </c>
      <c r="Q6" s="70">
        <v>21563</v>
      </c>
      <c r="R6" s="55">
        <v>9929</v>
      </c>
      <c r="S6" s="110">
        <v>11634</v>
      </c>
      <c r="T6" s="70">
        <v>35052</v>
      </c>
      <c r="U6" s="55">
        <v>15866</v>
      </c>
      <c r="V6" s="160">
        <v>19186</v>
      </c>
    </row>
    <row r="7" spans="1:22" x14ac:dyDescent="0.25">
      <c r="A7" s="286">
        <v>2021</v>
      </c>
      <c r="B7" s="167">
        <v>2974</v>
      </c>
      <c r="C7" s="94">
        <v>1525</v>
      </c>
      <c r="D7" s="94">
        <v>1449</v>
      </c>
      <c r="E7" s="167">
        <v>2684</v>
      </c>
      <c r="F7" s="94">
        <v>1389</v>
      </c>
      <c r="G7" s="169">
        <v>1295</v>
      </c>
      <c r="H7" s="94">
        <v>1122</v>
      </c>
      <c r="I7" s="94">
        <v>575</v>
      </c>
      <c r="J7" s="94">
        <v>547</v>
      </c>
      <c r="K7" s="167">
        <v>6474</v>
      </c>
      <c r="L7" s="94">
        <v>3340</v>
      </c>
      <c r="M7" s="169">
        <v>3134</v>
      </c>
      <c r="N7" s="167">
        <v>4914</v>
      </c>
      <c r="O7" s="94">
        <v>2398</v>
      </c>
      <c r="P7" s="169">
        <v>2516</v>
      </c>
      <c r="Q7" s="167">
        <v>21259</v>
      </c>
      <c r="R7" s="94">
        <v>9800</v>
      </c>
      <c r="S7" s="169">
        <v>11459</v>
      </c>
      <c r="T7" s="212">
        <v>34749</v>
      </c>
      <c r="U7" s="58">
        <v>15707</v>
      </c>
      <c r="V7" s="160">
        <v>19042</v>
      </c>
    </row>
    <row r="8" spans="1:22" x14ac:dyDescent="0.25">
      <c r="A8" s="219">
        <v>2022</v>
      </c>
      <c r="B8" s="72">
        <v>2379</v>
      </c>
      <c r="C8" s="61">
        <v>1195</v>
      </c>
      <c r="D8" s="61">
        <v>1184</v>
      </c>
      <c r="E8" s="72">
        <v>2759</v>
      </c>
      <c r="F8" s="61">
        <v>1444</v>
      </c>
      <c r="G8" s="111">
        <v>1315</v>
      </c>
      <c r="H8" s="61">
        <v>1340</v>
      </c>
      <c r="I8" s="61">
        <v>670</v>
      </c>
      <c r="J8" s="61">
        <v>670</v>
      </c>
      <c r="K8" s="72">
        <v>6147</v>
      </c>
      <c r="L8" s="61">
        <v>3148</v>
      </c>
      <c r="M8" s="111">
        <v>2999</v>
      </c>
      <c r="N8" s="72">
        <v>5217</v>
      </c>
      <c r="O8" s="61">
        <v>2538</v>
      </c>
      <c r="P8" s="111">
        <v>2679</v>
      </c>
      <c r="Q8" s="72">
        <v>23211</v>
      </c>
      <c r="R8" s="61">
        <v>10903</v>
      </c>
      <c r="S8" s="111">
        <v>12308</v>
      </c>
      <c r="T8" s="72">
        <v>36887</v>
      </c>
      <c r="U8" s="61">
        <v>17055</v>
      </c>
      <c r="V8" s="111">
        <v>19832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2379</v>
      </c>
      <c r="C15" s="172">
        <f>E8</f>
        <v>2759</v>
      </c>
      <c r="D15" s="172">
        <f>H8</f>
        <v>1340</v>
      </c>
      <c r="E15" s="172">
        <f>K8</f>
        <v>6147</v>
      </c>
      <c r="F15" s="172">
        <f>N8</f>
        <v>5217</v>
      </c>
      <c r="G15" s="172">
        <f>Q8</f>
        <v>23211</v>
      </c>
      <c r="H15" s="334">
        <f>T8</f>
        <v>36887</v>
      </c>
      <c r="M15" s="172">
        <f>K8</f>
        <v>6147</v>
      </c>
      <c r="N15" s="172">
        <f>H15-E15-O15</f>
        <v>22202</v>
      </c>
      <c r="O15" s="172">
        <f>H15-(B15+C15+G15)</f>
        <v>8538</v>
      </c>
      <c r="P15" s="29"/>
      <c r="Q15" s="100">
        <f>M15/H15*100</f>
        <v>16.664407514842626</v>
      </c>
      <c r="R15" s="100">
        <f>N15/H15*100</f>
        <v>60.18922655678152</v>
      </c>
      <c r="S15" s="100">
        <f>O15/H15*100</f>
        <v>23.14636592837585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16.664407514842626</v>
      </c>
      <c r="R18" s="100">
        <f>N15/H15*100</f>
        <v>60.18922655678152</v>
      </c>
      <c r="S18" s="100">
        <f>O15/H15*100</f>
        <v>23.14636592837585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4.2</v>
      </c>
      <c r="C23" s="361"/>
      <c r="D23" s="361"/>
      <c r="E23" s="167">
        <v>16.7</v>
      </c>
      <c r="F23" s="361"/>
      <c r="G23" s="362"/>
      <c r="H23" s="167">
        <v>4.25</v>
      </c>
      <c r="I23" s="94">
        <v>8.0299999999999994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6.2</v>
      </c>
      <c r="C24" s="361"/>
      <c r="D24" s="361"/>
      <c r="E24" s="167">
        <v>47.8</v>
      </c>
      <c r="F24" s="361"/>
      <c r="G24" s="362"/>
      <c r="H24" s="167">
        <v>6.24</v>
      </c>
      <c r="I24" s="94">
        <v>4.2</v>
      </c>
      <c r="J24" s="169">
        <v>8.23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6.5</v>
      </c>
      <c r="C25" s="357"/>
      <c r="D25" s="357"/>
      <c r="E25" s="72">
        <v>55.3</v>
      </c>
      <c r="F25" s="357"/>
      <c r="G25" s="461"/>
      <c r="H25" s="72">
        <v>6.47</v>
      </c>
      <c r="I25" s="61">
        <v>8.06</v>
      </c>
      <c r="J25" s="111">
        <v>4.63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8.0299999999999994</v>
      </c>
      <c r="F32" s="700">
        <f>A23</f>
        <v>2020</v>
      </c>
      <c r="G32" s="674">
        <f>IF(ISBLANK(J23),"",J23)</f>
        <v>0</v>
      </c>
      <c r="H32" s="674">
        <f>IF(ISBLANK(I23),"",I23)</f>
        <v>8.0299999999999994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8.23</v>
      </c>
      <c r="C33" s="853">
        <f t="shared" ref="C33:C34" si="2">IF(ISBLANK(I24),"",I24)</f>
        <v>4.2</v>
      </c>
      <c r="F33" s="701">
        <f t="shared" ref="F33:F34" si="3">A24</f>
        <v>2021</v>
      </c>
      <c r="G33" s="853">
        <f t="shared" ref="G33:G34" si="4">IF(ISBLANK(J24),"",J24)</f>
        <v>8.23</v>
      </c>
      <c r="H33" s="853">
        <f t="shared" ref="H33:H34" si="5">IF(ISBLANK(I24),"",I24)</f>
        <v>4.2</v>
      </c>
    </row>
    <row r="34" spans="1:8" x14ac:dyDescent="0.25">
      <c r="A34" s="702">
        <f t="shared" si="0"/>
        <v>2022</v>
      </c>
      <c r="B34" s="676">
        <f t="shared" si="1"/>
        <v>4.63</v>
      </c>
      <c r="C34" s="676">
        <f t="shared" si="2"/>
        <v>8.06</v>
      </c>
      <c r="F34" s="702">
        <f t="shared" si="3"/>
        <v>2022</v>
      </c>
      <c r="G34" s="676">
        <f t="shared" si="4"/>
        <v>4.63</v>
      </c>
      <c r="H34" s="676">
        <f t="shared" si="5"/>
        <v>8.06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10</v>
      </c>
      <c r="C4" s="600">
        <v>0</v>
      </c>
      <c r="D4" s="600">
        <v>4</v>
      </c>
      <c r="E4" s="599">
        <v>1</v>
      </c>
      <c r="F4" s="600">
        <v>2.1</v>
      </c>
      <c r="G4" s="600">
        <v>0.6</v>
      </c>
    </row>
    <row r="5" spans="1:10" x14ac:dyDescent="0.25">
      <c r="A5" s="286">
        <v>2022</v>
      </c>
      <c r="B5" s="751">
        <v>11</v>
      </c>
      <c r="C5" s="751">
        <v>0</v>
      </c>
      <c r="D5" s="751">
        <v>4</v>
      </c>
      <c r="E5" s="753">
        <v>2</v>
      </c>
      <c r="F5" s="751">
        <v>2.4</v>
      </c>
      <c r="G5" s="751">
        <v>0.6</v>
      </c>
    </row>
    <row r="6" spans="1:10" x14ac:dyDescent="0.25">
      <c r="A6" s="218">
        <v>2023</v>
      </c>
      <c r="B6" s="752">
        <v>7</v>
      </c>
      <c r="C6" s="752">
        <v>0</v>
      </c>
      <c r="D6" s="752">
        <v>5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10</v>
      </c>
      <c r="C11" s="80">
        <f>IF(ISBLANK(D4),"",D4)</f>
        <v>4</v>
      </c>
      <c r="E11" s="103">
        <f>A4</f>
        <v>2021</v>
      </c>
      <c r="F11" s="80">
        <f>IF(ISBLANK(B4),"",B4)</f>
        <v>10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7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7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2</v>
      </c>
      <c r="E20" s="155">
        <f t="shared" si="5"/>
        <v>2023</v>
      </c>
      <c r="F20" s="83">
        <f>IF(ISBLANK(C6),"",C6)</f>
        <v>0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68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70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161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129</v>
      </c>
    </row>
    <row r="17" spans="2:3" x14ac:dyDescent="0.25">
      <c r="B17" s="253">
        <v>2022</v>
      </c>
      <c r="C17" s="1100">
        <v>95</v>
      </c>
    </row>
    <row r="18" spans="2:3" x14ac:dyDescent="0.25">
      <c r="B18" s="253">
        <v>2023</v>
      </c>
      <c r="C18" s="1100">
        <v>70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129</v>
      </c>
    </row>
    <row r="22" spans="2:3" x14ac:dyDescent="0.25">
      <c r="B22" s="636">
        <f>B17</f>
        <v>2022</v>
      </c>
      <c r="C22" s="636">
        <f t="shared" ref="C22:C23" si="0">IF(ISBLANK(C17),"",C17)</f>
        <v>95</v>
      </c>
    </row>
    <row r="23" spans="2:3" x14ac:dyDescent="0.25">
      <c r="B23" s="636">
        <f>B18</f>
        <v>2023</v>
      </c>
      <c r="C23" s="636">
        <f t="shared" si="0"/>
        <v>70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13</v>
      </c>
      <c r="C5" s="55">
        <v>11</v>
      </c>
      <c r="D5" s="55">
        <v>8</v>
      </c>
      <c r="E5" s="269">
        <f>SUM(B5:D5)</f>
        <v>32</v>
      </c>
      <c r="F5" s="71">
        <v>97</v>
      </c>
      <c r="G5" s="70">
        <v>0.2</v>
      </c>
      <c r="H5" s="55">
        <v>0.1</v>
      </c>
      <c r="I5" s="110">
        <v>0.1</v>
      </c>
      <c r="J5" s="71">
        <v>0.3</v>
      </c>
    </row>
    <row r="6" spans="1:10" x14ac:dyDescent="0.25">
      <c r="A6" s="286">
        <v>2022</v>
      </c>
      <c r="B6" s="757">
        <v>15</v>
      </c>
      <c r="C6" s="758">
        <v>9</v>
      </c>
      <c r="D6" s="758">
        <v>3</v>
      </c>
      <c r="E6" s="270">
        <f>SUM(B6:D6)</f>
        <v>27</v>
      </c>
      <c r="F6" s="214">
        <v>86</v>
      </c>
      <c r="G6" s="457">
        <v>0.2</v>
      </c>
      <c r="H6" s="458">
        <v>0</v>
      </c>
      <c r="I6" s="763">
        <v>0</v>
      </c>
      <c r="J6" s="214">
        <v>0.2</v>
      </c>
    </row>
    <row r="7" spans="1:10" x14ac:dyDescent="0.25">
      <c r="A7" s="218">
        <v>2023</v>
      </c>
      <c r="B7" s="167">
        <v>17</v>
      </c>
      <c r="C7" s="94">
        <v>11</v>
      </c>
      <c r="D7" s="94">
        <v>2</v>
      </c>
      <c r="E7" s="447">
        <f>SUM(B7:D7)</f>
        <v>30</v>
      </c>
      <c r="F7" s="168">
        <v>68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86</v>
      </c>
      <c r="C14" s="28"/>
      <c r="D14" s="28"/>
      <c r="F14" s="625" t="s">
        <v>1526</v>
      </c>
      <c r="G14" s="621">
        <f>IF(ISBLANK(B7),"",B7)</f>
        <v>17</v>
      </c>
      <c r="I14" s="625" t="s">
        <v>1529</v>
      </c>
      <c r="J14" s="621">
        <f>IF(ISBLANK(B7),"",B7)</f>
        <v>17</v>
      </c>
    </row>
    <row r="15" spans="1:10" x14ac:dyDescent="0.25">
      <c r="A15" s="624">
        <f t="shared" ref="A15" si="1">A7</f>
        <v>2023</v>
      </c>
      <c r="B15" s="623">
        <f t="shared" si="0"/>
        <v>68</v>
      </c>
      <c r="C15" s="28"/>
      <c r="D15" s="28"/>
      <c r="F15" s="626" t="s">
        <v>1527</v>
      </c>
      <c r="G15" s="622">
        <f>IF(ISBLANK(C7),"",C7)</f>
        <v>11</v>
      </c>
      <c r="I15" s="626" t="s">
        <v>1538</v>
      </c>
      <c r="J15" s="622">
        <f>IF(ISBLANK(C7),"",C7)</f>
        <v>11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</v>
      </c>
      <c r="I16" s="627" t="s">
        <v>1539</v>
      </c>
      <c r="J16" s="623">
        <f>IF(ISBLANK(D7),"",D7)</f>
        <v>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</v>
      </c>
    </row>
    <row r="23" spans="1:2" x14ac:dyDescent="0.25">
      <c r="A23" s="627" t="s">
        <v>365</v>
      </c>
      <c r="B23" s="623">
        <f>IF(ISBLANK(I6),"",I6)</f>
        <v>0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34</v>
      </c>
      <c r="C6" s="759"/>
      <c r="D6" s="759"/>
      <c r="E6" s="457">
        <v>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19</v>
      </c>
      <c r="C7" s="759"/>
      <c r="D7" s="759"/>
      <c r="E7" s="457">
        <v>4.8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15</v>
      </c>
      <c r="C8" s="760"/>
      <c r="D8" s="760"/>
      <c r="E8" s="601">
        <v>3.7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34</v>
      </c>
      <c r="C16" s="755"/>
      <c r="I16" s="700">
        <f>A6</f>
        <v>2020</v>
      </c>
      <c r="J16" s="674">
        <f>IF(ISBLANK(E6),"",E6)</f>
        <v>9</v>
      </c>
      <c r="K16" s="756"/>
    </row>
    <row r="17" spans="1:10" x14ac:dyDescent="0.25">
      <c r="A17" s="701">
        <f>A7</f>
        <v>2021</v>
      </c>
      <c r="B17" s="853">
        <f>IF(ISBLANK(B7),"",B7)</f>
        <v>19</v>
      </c>
      <c r="C17" s="755"/>
      <c r="I17" s="701">
        <f>A7</f>
        <v>2021</v>
      </c>
      <c r="J17" s="853">
        <f>IF(ISBLANK(E7),"",E7)</f>
        <v>4.8</v>
      </c>
    </row>
    <row r="18" spans="1:10" x14ac:dyDescent="0.25">
      <c r="A18" s="702">
        <f>A8</f>
        <v>2022</v>
      </c>
      <c r="B18" s="676">
        <f>IF(ISBLANK(B8),"",B8)</f>
        <v>15</v>
      </c>
      <c r="C18" s="755"/>
      <c r="I18" s="702">
        <f>A8</f>
        <v>2022</v>
      </c>
      <c r="J18" s="676">
        <f>IF(ISBLANK(E8),"",E8)</f>
        <v>3.7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1.9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1.5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1.8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92</v>
      </c>
      <c r="C4" s="643">
        <v>106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103</v>
      </c>
      <c r="C5" s="602">
        <v>94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70</v>
      </c>
      <c r="C6" s="602">
        <v>98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14</v>
      </c>
      <c r="C5" s="643">
        <v>2494</v>
      </c>
      <c r="D5" s="643">
        <v>130</v>
      </c>
      <c r="E5" s="869">
        <v>5.2</v>
      </c>
      <c r="F5" s="1039">
        <v>5.3</v>
      </c>
      <c r="G5" s="1039">
        <v>5.0999999999999996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13</v>
      </c>
      <c r="C6" s="657">
        <v>2661</v>
      </c>
      <c r="D6" s="657">
        <v>128</v>
      </c>
      <c r="E6" s="657">
        <v>4.8</v>
      </c>
      <c r="F6" s="657">
        <v>4.9000000000000004</v>
      </c>
      <c r="G6" s="657">
        <v>4.7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13</v>
      </c>
      <c r="C7" s="617">
        <v>2836</v>
      </c>
      <c r="D7" s="617">
        <v>127</v>
      </c>
      <c r="E7" s="617">
        <v>4.5</v>
      </c>
      <c r="F7" s="617">
        <v>4.5</v>
      </c>
      <c r="G7" s="617">
        <v>4.5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</v>
      </c>
      <c r="C4" s="655">
        <v>64</v>
      </c>
      <c r="D4" s="655">
        <v>1</v>
      </c>
      <c r="E4" s="655">
        <v>164</v>
      </c>
      <c r="F4" s="655">
        <v>0.5</v>
      </c>
      <c r="G4" s="655">
        <v>14</v>
      </c>
      <c r="H4" s="655">
        <v>1</v>
      </c>
      <c r="I4" s="655">
        <v>19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1.5</v>
      </c>
      <c r="C5" s="602">
        <v>79</v>
      </c>
      <c r="D5" s="602">
        <v>1.3</v>
      </c>
      <c r="E5" s="602">
        <v>155</v>
      </c>
      <c r="F5" s="602">
        <v>0.4</v>
      </c>
      <c r="G5" s="602">
        <v>15</v>
      </c>
      <c r="H5" s="602">
        <v>2</v>
      </c>
      <c r="I5" s="602">
        <v>25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89</v>
      </c>
      <c r="D6" s="617"/>
      <c r="E6" s="617">
        <v>161</v>
      </c>
      <c r="F6" s="617"/>
      <c r="G6" s="617">
        <v>12</v>
      </c>
      <c r="H6" s="617">
        <v>2</v>
      </c>
      <c r="I6" s="617">
        <v>20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1145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289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471</v>
      </c>
      <c r="C4" s="1006">
        <v>249</v>
      </c>
      <c r="D4" s="1006">
        <v>222</v>
      </c>
      <c r="E4" s="1005">
        <v>688</v>
      </c>
      <c r="F4" s="1006">
        <v>349</v>
      </c>
      <c r="G4" s="1006">
        <v>339</v>
      </c>
      <c r="H4" s="1007">
        <v>13.4</v>
      </c>
      <c r="I4" s="1007">
        <v>19.600000000000001</v>
      </c>
      <c r="J4" s="1007">
        <v>-6.2</v>
      </c>
      <c r="K4" s="70">
        <v>1482</v>
      </c>
      <c r="L4" s="55">
        <v>714</v>
      </c>
      <c r="M4" s="110">
        <v>768</v>
      </c>
      <c r="N4" s="55">
        <v>1545</v>
      </c>
      <c r="O4" s="55">
        <v>731</v>
      </c>
      <c r="P4" s="110">
        <v>814</v>
      </c>
    </row>
    <row r="5" spans="1:17" x14ac:dyDescent="0.25">
      <c r="A5" s="286">
        <v>2021</v>
      </c>
      <c r="B5" s="1008">
        <v>481</v>
      </c>
      <c r="C5" s="1009">
        <v>238</v>
      </c>
      <c r="D5" s="1009">
        <v>243</v>
      </c>
      <c r="E5" s="1008">
        <v>884</v>
      </c>
      <c r="F5" s="1009">
        <v>473</v>
      </c>
      <c r="G5" s="1009">
        <v>411</v>
      </c>
      <c r="H5" s="1010">
        <v>13.8</v>
      </c>
      <c r="I5" s="1010">
        <v>25.4</v>
      </c>
      <c r="J5" s="1010">
        <v>-11.6</v>
      </c>
      <c r="K5" s="212">
        <v>1791</v>
      </c>
      <c r="L5" s="58">
        <v>877</v>
      </c>
      <c r="M5" s="160">
        <v>914</v>
      </c>
      <c r="N5" s="58">
        <v>1711</v>
      </c>
      <c r="O5" s="58">
        <v>841</v>
      </c>
      <c r="P5" s="160">
        <v>870</v>
      </c>
    </row>
    <row r="6" spans="1:17" x14ac:dyDescent="0.25">
      <c r="A6" s="219">
        <v>2022</v>
      </c>
      <c r="B6" s="1011">
        <v>464</v>
      </c>
      <c r="C6" s="1012">
        <v>248</v>
      </c>
      <c r="D6" s="1012">
        <v>216</v>
      </c>
      <c r="E6" s="1011">
        <v>708</v>
      </c>
      <c r="F6" s="1012">
        <v>359</v>
      </c>
      <c r="G6" s="1012">
        <v>349</v>
      </c>
      <c r="H6" s="1013">
        <v>12.6</v>
      </c>
      <c r="I6" s="1013">
        <v>19.2</v>
      </c>
      <c r="J6" s="1013">
        <v>-6.6</v>
      </c>
      <c r="K6" s="1014">
        <v>1934</v>
      </c>
      <c r="L6" s="1015">
        <v>925</v>
      </c>
      <c r="M6" s="1016">
        <v>1009</v>
      </c>
      <c r="N6" s="1015">
        <v>1738</v>
      </c>
      <c r="O6" s="1015">
        <v>801</v>
      </c>
      <c r="P6" s="1016">
        <v>937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222</v>
      </c>
      <c r="C13" s="319">
        <f>IF(ISBLANK(C4),"",C4)</f>
        <v>249</v>
      </c>
      <c r="D13" s="364"/>
      <c r="E13" s="322">
        <f>A4</f>
        <v>2020</v>
      </c>
      <c r="F13" s="319">
        <f>IF(ISBLANK(G4),"",G4)</f>
        <v>339</v>
      </c>
      <c r="G13" s="319">
        <f>IF(ISBLANK(F4),"",F4)</f>
        <v>349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243</v>
      </c>
      <c r="C14" s="320">
        <f t="shared" ref="C14:C15" si="2">IF(ISBLANK(C5),"",C5)</f>
        <v>238</v>
      </c>
      <c r="D14" s="364"/>
      <c r="E14" s="323">
        <f t="shared" ref="E14:E15" si="3">A5</f>
        <v>2021</v>
      </c>
      <c r="F14" s="320">
        <f t="shared" ref="F14:F15" si="4">IF(ISBLANK(G5),"",G5)</f>
        <v>411</v>
      </c>
      <c r="G14" s="320">
        <f t="shared" ref="G14:G15" si="5">IF(ISBLANK(F5),"",F5)</f>
        <v>473</v>
      </c>
      <c r="H14" s="389"/>
      <c r="I14" s="389"/>
      <c r="J14" s="48"/>
      <c r="K14" s="325" t="s">
        <v>536</v>
      </c>
      <c r="L14" s="328">
        <f>IF(ISBLANK(K4),"",K4)</f>
        <v>1482</v>
      </c>
      <c r="M14" s="328">
        <f>IF(ISBLANK(K5),"",K5)</f>
        <v>1791</v>
      </c>
      <c r="N14" s="328">
        <f>IF(ISBLANK(K6),"",K6)</f>
        <v>1934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216</v>
      </c>
      <c r="C15" s="321">
        <f t="shared" si="2"/>
        <v>248</v>
      </c>
      <c r="E15" s="324">
        <f t="shared" si="3"/>
        <v>2022</v>
      </c>
      <c r="F15" s="321">
        <f t="shared" si="4"/>
        <v>349</v>
      </c>
      <c r="G15" s="321">
        <f t="shared" si="5"/>
        <v>359</v>
      </c>
      <c r="H15" s="211"/>
      <c r="I15" s="211"/>
      <c r="J15" s="28"/>
      <c r="K15" s="326" t="s">
        <v>535</v>
      </c>
      <c r="L15" s="329">
        <f>IF(ISBLANK(N4),"",N4)</f>
        <v>1545</v>
      </c>
      <c r="M15" s="329">
        <f>IF(ISBLANK(N5),"",N5)</f>
        <v>1711</v>
      </c>
      <c r="N15" s="329">
        <f>IF(ISBLANK(N6),"",N6)</f>
        <v>1738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1482</v>
      </c>
      <c r="M19" s="328">
        <f>IF(ISBLANK(K5),"",K5)</f>
        <v>1791</v>
      </c>
      <c r="N19" s="328">
        <f>IF(ISBLANK(K6),"",K6)</f>
        <v>1934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1545</v>
      </c>
      <c r="M20" s="329">
        <f>IF(ISBLANK(N5),"",N5)</f>
        <v>1711</v>
      </c>
      <c r="N20" s="329">
        <f>IF(ISBLANK(N6),"",N6)</f>
        <v>1738</v>
      </c>
      <c r="O20" s="364"/>
    </row>
    <row r="21" spans="1:15" x14ac:dyDescent="0.25">
      <c r="A21" s="322">
        <f>A4</f>
        <v>2020</v>
      </c>
      <c r="B21" s="319">
        <f>IF(ISBLANK(D4),"",D4)</f>
        <v>222</v>
      </c>
      <c r="C21" s="319">
        <f>IF(ISBLANK(C4),"",C4)</f>
        <v>249</v>
      </c>
      <c r="E21" s="322">
        <f>A4</f>
        <v>2020</v>
      </c>
      <c r="F21" s="319">
        <f>IF(ISBLANK(G4),"",G4)</f>
        <v>339</v>
      </c>
      <c r="G21" s="319">
        <f>IF(ISBLANK(F4),"",F4)</f>
        <v>349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243</v>
      </c>
      <c r="C22" s="320">
        <f t="shared" ref="C22:C23" si="8">IF(ISBLANK(C5),"",C5)</f>
        <v>238</v>
      </c>
      <c r="E22" s="323">
        <f t="shared" ref="E22:E23" si="9">A5</f>
        <v>2021</v>
      </c>
      <c r="F22" s="320">
        <f t="shared" ref="F22:F23" si="10">IF(ISBLANK(G5),"",G5)</f>
        <v>411</v>
      </c>
      <c r="G22" s="320">
        <f t="shared" ref="G22:G23" si="11">IF(ISBLANK(F5),"",F5)</f>
        <v>473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216</v>
      </c>
      <c r="C23" s="321">
        <f t="shared" si="8"/>
        <v>248</v>
      </c>
      <c r="E23" s="324">
        <f t="shared" si="9"/>
        <v>2022</v>
      </c>
      <c r="F23" s="321">
        <f t="shared" si="10"/>
        <v>349</v>
      </c>
      <c r="G23" s="321">
        <f t="shared" si="11"/>
        <v>359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127</v>
      </c>
      <c r="F5" s="616"/>
      <c r="G5" s="945"/>
      <c r="H5" s="599">
        <v>655</v>
      </c>
      <c r="I5" s="616">
        <v>288</v>
      </c>
      <c r="J5" s="616">
        <v>367</v>
      </c>
      <c r="K5" s="616"/>
      <c r="L5" s="945"/>
    </row>
    <row r="6" spans="1:12" x14ac:dyDescent="0.25">
      <c r="A6" s="286">
        <v>2021</v>
      </c>
      <c r="B6" s="601">
        <v>10</v>
      </c>
      <c r="C6" s="612"/>
      <c r="D6" s="612"/>
      <c r="E6" s="1034">
        <v>130</v>
      </c>
      <c r="F6" s="1028"/>
      <c r="G6" s="980"/>
      <c r="H6" s="1034">
        <v>588</v>
      </c>
      <c r="I6" s="1028">
        <v>249</v>
      </c>
      <c r="J6" s="1028">
        <v>339</v>
      </c>
      <c r="K6" s="1028"/>
      <c r="L6" s="980"/>
    </row>
    <row r="7" spans="1:12" x14ac:dyDescent="0.25">
      <c r="A7" s="218">
        <v>2022</v>
      </c>
      <c r="B7" s="601">
        <v>18</v>
      </c>
      <c r="C7" s="612"/>
      <c r="D7" s="612"/>
      <c r="E7" s="1034">
        <v>289</v>
      </c>
      <c r="F7" s="1028"/>
      <c r="G7" s="980"/>
      <c r="H7" s="1034">
        <v>1145</v>
      </c>
      <c r="I7" s="1028">
        <v>480</v>
      </c>
      <c r="J7" s="1028">
        <v>665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480</v>
      </c>
    </row>
    <row r="15" spans="1:12" ht="30" x14ac:dyDescent="0.25">
      <c r="A15" s="833" t="s">
        <v>1543</v>
      </c>
      <c r="B15" s="623">
        <f>IF(ISBLANK(J7),"",J7)</f>
        <v>665</v>
      </c>
    </row>
    <row r="17" spans="1:2" x14ac:dyDescent="0.25">
      <c r="A17" s="625" t="s">
        <v>1540</v>
      </c>
      <c r="B17" s="621">
        <f>IF(ISBLANK(I7),"",I7)</f>
        <v>480</v>
      </c>
    </row>
    <row r="18" spans="1:2" x14ac:dyDescent="0.25">
      <c r="A18" s="627" t="s">
        <v>1541</v>
      </c>
      <c r="B18" s="623">
        <f>IF(ISBLANK(J7),"",J7)</f>
        <v>665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31.2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37.799999999999997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52.8</v>
      </c>
      <c r="C6" s="614">
        <v>37.799999999999997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49.6</v>
      </c>
      <c r="C10" s="614">
        <v>35.1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31.2</v>
      </c>
      <c r="C14" s="73">
        <v>37.799999999999997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113.01900000000001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68.38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17.899999999999999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/>
      <c r="E5" s="751"/>
      <c r="G5" s="358">
        <v>2014</v>
      </c>
      <c r="H5" s="70">
        <v>65.09</v>
      </c>
      <c r="I5" s="55">
        <v>0</v>
      </c>
      <c r="J5" s="55">
        <v>65.09</v>
      </c>
      <c r="K5" s="71">
        <v>5</v>
      </c>
    </row>
    <row r="6" spans="1:12" x14ac:dyDescent="0.25">
      <c r="A6" s="286">
        <v>2021</v>
      </c>
      <c r="B6" s="601"/>
      <c r="C6" s="612">
        <v>113.01900000000001</v>
      </c>
      <c r="D6" s="959"/>
      <c r="E6" s="959"/>
      <c r="G6" s="480">
        <v>2017</v>
      </c>
      <c r="H6" s="212">
        <v>65.09</v>
      </c>
      <c r="I6" s="58">
        <v>0</v>
      </c>
      <c r="J6" s="58">
        <v>65.09</v>
      </c>
      <c r="K6" s="214">
        <v>5</v>
      </c>
    </row>
    <row r="7" spans="1:12" x14ac:dyDescent="0.25">
      <c r="A7" s="218">
        <v>2022</v>
      </c>
      <c r="B7" s="601">
        <v>113.01900000000001</v>
      </c>
      <c r="C7" s="612">
        <v>113.01900000000001</v>
      </c>
      <c r="D7" s="959"/>
      <c r="E7" s="959"/>
      <c r="G7" s="482">
        <v>2020</v>
      </c>
      <c r="H7" s="72">
        <v>68.38</v>
      </c>
      <c r="I7" s="61">
        <v>0</v>
      </c>
      <c r="J7" s="61">
        <v>68.38</v>
      </c>
      <c r="K7" s="73">
        <v>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113.01900000000001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68.38</v>
      </c>
      <c r="I14" s="211"/>
      <c r="J14" s="211"/>
    </row>
    <row r="15" spans="1:12" x14ac:dyDescent="0.25">
      <c r="A15" s="870" t="s">
        <v>16</v>
      </c>
      <c r="B15" s="630">
        <f>IF(ISBLANK(B7),"",B7)</f>
        <v>113.01900000000001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113.01900000000001</v>
      </c>
      <c r="F19" s="253"/>
      <c r="G19" s="634" t="s">
        <v>529</v>
      </c>
      <c r="H19" s="621">
        <f>IF(ISBLANK(J7),"",J7)</f>
        <v>68.38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113.01900000000001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8.4</v>
      </c>
      <c r="C5" s="1092"/>
      <c r="D5" s="1093"/>
      <c r="E5" s="1092"/>
      <c r="F5" s="1093"/>
    </row>
    <row r="6" spans="1:9" x14ac:dyDescent="0.25">
      <c r="A6" s="218">
        <v>2021</v>
      </c>
      <c r="B6" s="1092">
        <v>25.3</v>
      </c>
      <c r="C6" s="1092"/>
      <c r="D6" s="1093"/>
      <c r="E6" s="1092"/>
      <c r="F6" s="1093"/>
    </row>
    <row r="7" spans="1:9" x14ac:dyDescent="0.25">
      <c r="A7" s="219">
        <v>2022</v>
      </c>
      <c r="B7" s="73">
        <v>17.899999999999999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196660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22833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173827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484734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43736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440998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1.9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48229</v>
      </c>
      <c r="C5" s="458">
        <v>10491</v>
      </c>
      <c r="D5" s="458">
        <v>37738</v>
      </c>
      <c r="E5" s="457">
        <v>109020</v>
      </c>
      <c r="F5" s="458">
        <v>24783</v>
      </c>
      <c r="G5" s="458">
        <v>84237</v>
      </c>
      <c r="H5" s="457">
        <v>2.4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93180</v>
      </c>
      <c r="C6" s="458">
        <v>17561</v>
      </c>
      <c r="D6" s="458">
        <v>75619</v>
      </c>
      <c r="E6" s="457">
        <v>215433</v>
      </c>
      <c r="F6" s="458">
        <v>34598</v>
      </c>
      <c r="G6" s="458">
        <v>180835</v>
      </c>
      <c r="H6" s="457">
        <v>2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196660</v>
      </c>
      <c r="C7" s="612">
        <v>22833</v>
      </c>
      <c r="D7" s="612">
        <v>173827</v>
      </c>
      <c r="E7" s="601">
        <v>484734</v>
      </c>
      <c r="F7" s="612">
        <v>43736</v>
      </c>
      <c r="G7" s="612">
        <v>440998</v>
      </c>
      <c r="H7" s="947">
        <v>1.9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48229</v>
      </c>
      <c r="C14" s="674">
        <f t="shared" ref="C14:D14" si="0">IF(ISBLANK(C5),"",C5)</f>
        <v>10491</v>
      </c>
      <c r="D14" s="669">
        <f t="shared" si="0"/>
        <v>37738</v>
      </c>
      <c r="F14" s="884">
        <f>A5</f>
        <v>2020</v>
      </c>
      <c r="G14" s="674">
        <f>IF(ISBLANK(E5),"",E5)</f>
        <v>109020</v>
      </c>
      <c r="H14" s="674">
        <f t="shared" ref="H14:I16" si="1">IF(ISBLANK(F5),"",F5)</f>
        <v>24783</v>
      </c>
      <c r="I14" s="669">
        <f t="shared" si="1"/>
        <v>84237</v>
      </c>
      <c r="J14" s="756"/>
      <c r="K14" s="884">
        <f>A5</f>
        <v>2020</v>
      </c>
      <c r="L14" s="674">
        <f>IF(ISBLANK(H5),"",H5)</f>
        <v>2.4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93180</v>
      </c>
      <c r="C15" s="879">
        <f t="shared" si="3"/>
        <v>17561</v>
      </c>
      <c r="D15" s="886">
        <f t="shared" si="3"/>
        <v>75619</v>
      </c>
      <c r="F15" s="890">
        <f t="shared" ref="F15:F16" si="4">A6</f>
        <v>2021</v>
      </c>
      <c r="G15" s="853">
        <f t="shared" ref="G15:G16" si="5">IF(ISBLANK(E6),"",E6)</f>
        <v>215433</v>
      </c>
      <c r="H15" s="853">
        <f t="shared" si="1"/>
        <v>34598</v>
      </c>
      <c r="I15" s="670">
        <f t="shared" si="1"/>
        <v>180835</v>
      </c>
      <c r="J15" s="211"/>
      <c r="K15" s="890">
        <f t="shared" ref="K15:K16" si="6">A6</f>
        <v>2021</v>
      </c>
      <c r="L15" s="853">
        <f t="shared" ref="L15:M16" si="7">IF(ISBLANK(H6),"",H6)</f>
        <v>2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196660</v>
      </c>
      <c r="C16" s="888">
        <f t="shared" si="3"/>
        <v>22833</v>
      </c>
      <c r="D16" s="889">
        <f t="shared" si="3"/>
        <v>173827</v>
      </c>
      <c r="F16" s="891">
        <f t="shared" si="4"/>
        <v>2022</v>
      </c>
      <c r="G16" s="676">
        <f t="shared" si="5"/>
        <v>484734</v>
      </c>
      <c r="H16" s="676">
        <f t="shared" si="1"/>
        <v>43736</v>
      </c>
      <c r="I16" s="671">
        <f t="shared" si="1"/>
        <v>440998</v>
      </c>
      <c r="J16" s="211"/>
      <c r="K16" s="891">
        <f t="shared" si="6"/>
        <v>2022</v>
      </c>
      <c r="L16" s="676">
        <f t="shared" si="7"/>
        <v>1.9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48229</v>
      </c>
      <c r="C22" s="674">
        <f t="shared" ref="C22:D22" si="8">IF(ISBLANK(C5),"",C5)</f>
        <v>10491</v>
      </c>
      <c r="D22" s="669">
        <f t="shared" si="8"/>
        <v>37738</v>
      </c>
      <c r="F22" s="884">
        <f>A5</f>
        <v>2020</v>
      </c>
      <c r="G22" s="674">
        <f>IF(ISBLANK(E5),"",E5)</f>
        <v>109020</v>
      </c>
      <c r="H22" s="674">
        <f t="shared" ref="H22:I24" si="9">IF(ISBLANK(F5),"",F5)</f>
        <v>24783</v>
      </c>
      <c r="I22" s="669">
        <f t="shared" si="9"/>
        <v>84237</v>
      </c>
      <c r="J22" s="756"/>
      <c r="K22" s="884">
        <f>A5</f>
        <v>2020</v>
      </c>
      <c r="L22" s="674">
        <f>IF(ISBLANK(H5),"",H5)</f>
        <v>2.4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93180</v>
      </c>
      <c r="C23" s="853">
        <f t="shared" si="11"/>
        <v>17561</v>
      </c>
      <c r="D23" s="670">
        <f t="shared" si="11"/>
        <v>75619</v>
      </c>
      <c r="F23" s="890">
        <f t="shared" ref="F23:F24" si="12">A6</f>
        <v>2021</v>
      </c>
      <c r="G23" s="853">
        <f t="shared" ref="G23:G24" si="13">IF(ISBLANK(E6),"",E6)</f>
        <v>215433</v>
      </c>
      <c r="H23" s="853">
        <f t="shared" si="9"/>
        <v>34598</v>
      </c>
      <c r="I23" s="670">
        <f t="shared" si="9"/>
        <v>180835</v>
      </c>
      <c r="J23" s="211"/>
      <c r="K23" s="890">
        <f t="shared" ref="K23:K24" si="14">A6</f>
        <v>2021</v>
      </c>
      <c r="L23" s="853">
        <f t="shared" ref="L23:M24" si="15">IF(ISBLANK(H6),"",H6)</f>
        <v>2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196660</v>
      </c>
      <c r="C24" s="676">
        <f t="shared" si="11"/>
        <v>22833</v>
      </c>
      <c r="D24" s="671">
        <f t="shared" si="11"/>
        <v>173827</v>
      </c>
      <c r="F24" s="891">
        <f t="shared" si="12"/>
        <v>2022</v>
      </c>
      <c r="G24" s="676">
        <f t="shared" si="13"/>
        <v>484734</v>
      </c>
      <c r="H24" s="676">
        <f t="shared" si="9"/>
        <v>43736</v>
      </c>
      <c r="I24" s="671">
        <f t="shared" si="9"/>
        <v>440998</v>
      </c>
      <c r="J24" s="211"/>
      <c r="K24" s="891">
        <f t="shared" si="14"/>
        <v>2022</v>
      </c>
      <c r="L24" s="676">
        <f t="shared" si="15"/>
        <v>1.9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214</v>
      </c>
      <c r="C3" s="71">
        <v>118</v>
      </c>
      <c r="D3" s="71">
        <v>12.1</v>
      </c>
      <c r="F3" s="105" t="s">
        <v>537</v>
      </c>
      <c r="G3" s="97">
        <f>IF(ISBLANK(B3),"",B3)</f>
        <v>214</v>
      </c>
      <c r="H3" s="97">
        <f>IF(ISBLANK(B4),"",B4)</f>
        <v>256</v>
      </c>
      <c r="I3" s="97">
        <f>IF(ISBLANK(B5),"",B5)</f>
        <v>275</v>
      </c>
      <c r="J3" s="365"/>
    </row>
    <row r="4" spans="1:12" x14ac:dyDescent="0.25">
      <c r="A4" s="286">
        <v>2021</v>
      </c>
      <c r="B4" s="214">
        <v>256</v>
      </c>
      <c r="C4" s="214">
        <v>111</v>
      </c>
      <c r="D4" s="214">
        <v>11.1</v>
      </c>
      <c r="F4" s="130" t="s">
        <v>538</v>
      </c>
      <c r="G4" s="98">
        <f>IF(ISBLANK(C3),"",C3)</f>
        <v>118</v>
      </c>
      <c r="H4" s="98">
        <f>IF(ISBLANK(C4),"",C4)</f>
        <v>111</v>
      </c>
      <c r="I4" s="98">
        <f>IF(ISBLANK(C5),"",C5)</f>
        <v>119</v>
      </c>
      <c r="J4" s="365"/>
    </row>
    <row r="5" spans="1:12" x14ac:dyDescent="0.25">
      <c r="A5" s="218">
        <v>2022</v>
      </c>
      <c r="B5" s="168">
        <v>275</v>
      </c>
      <c r="C5" s="168">
        <v>119</v>
      </c>
      <c r="D5" s="168">
        <v>15.3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214</v>
      </c>
      <c r="H8" s="97">
        <f>IF(ISBLANK(B4),"",B4)</f>
        <v>256</v>
      </c>
      <c r="I8" s="97">
        <f>IF(ISBLANK(B5),"",B5)</f>
        <v>275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118</v>
      </c>
      <c r="H9" s="98">
        <f>IF(ISBLANK(C4),"",C4)</f>
        <v>111</v>
      </c>
      <c r="I9" s="98">
        <f>IF(ISBLANK(C5),"",C5)</f>
        <v>119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12.1</v>
      </c>
      <c r="H13" s="132">
        <f>IF(ISBLANK(D4),"",D4)</f>
        <v>11.1</v>
      </c>
      <c r="I13" s="132">
        <f>IF(ISBLANK(D5),"",D5)</f>
        <v>15.3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855</v>
      </c>
      <c r="C4" s="110">
        <v>859</v>
      </c>
      <c r="E4" s="29" t="s">
        <v>540</v>
      </c>
      <c r="F4" s="163">
        <f>B4/($B$22+$C$22)*100</f>
        <v>2.3178897714642015</v>
      </c>
      <c r="G4" s="163">
        <f>C4/($B$22+$C$22)*100</f>
        <v>2.3287337002195896</v>
      </c>
      <c r="J4" s="29" t="s">
        <v>540</v>
      </c>
      <c r="K4" s="163">
        <f>G4</f>
        <v>2.3287337002195896</v>
      </c>
    </row>
    <row r="5" spans="1:11" x14ac:dyDescent="0.25">
      <c r="A5" s="202" t="s">
        <v>541</v>
      </c>
      <c r="B5" s="212">
        <v>813</v>
      </c>
      <c r="C5" s="160">
        <v>862</v>
      </c>
      <c r="E5" s="29" t="s">
        <v>541</v>
      </c>
      <c r="F5" s="163">
        <f t="shared" ref="F5:G21" si="0">B5/($B$22+$C$22)*100</f>
        <v>2.2040285195326264</v>
      </c>
      <c r="G5" s="163">
        <f t="shared" si="0"/>
        <v>2.3368666467861305</v>
      </c>
      <c r="J5" s="29" t="s">
        <v>541</v>
      </c>
      <c r="K5" s="163">
        <f t="shared" ref="K5:K21" si="1">G5</f>
        <v>2.3368666467861305</v>
      </c>
    </row>
    <row r="6" spans="1:11" x14ac:dyDescent="0.25">
      <c r="A6" s="202" t="s">
        <v>542</v>
      </c>
      <c r="B6" s="212">
        <v>831</v>
      </c>
      <c r="C6" s="160">
        <v>918</v>
      </c>
      <c r="E6" s="29" t="s">
        <v>542</v>
      </c>
      <c r="F6" s="163">
        <f t="shared" si="0"/>
        <v>2.252826198931873</v>
      </c>
      <c r="G6" s="163">
        <f t="shared" si="0"/>
        <v>2.4886816493615638</v>
      </c>
      <c r="J6" s="29" t="s">
        <v>542</v>
      </c>
      <c r="K6" s="163">
        <f t="shared" si="1"/>
        <v>2.4886816493615638</v>
      </c>
    </row>
    <row r="7" spans="1:11" x14ac:dyDescent="0.25">
      <c r="A7" s="202" t="s">
        <v>543</v>
      </c>
      <c r="B7" s="212">
        <v>835</v>
      </c>
      <c r="C7" s="160">
        <v>833</v>
      </c>
      <c r="E7" s="29" t="s">
        <v>543</v>
      </c>
      <c r="F7" s="163">
        <f t="shared" si="0"/>
        <v>2.2636701276872611</v>
      </c>
      <c r="G7" s="163">
        <f t="shared" si="0"/>
        <v>2.2582481633095672</v>
      </c>
      <c r="J7" s="29" t="s">
        <v>543</v>
      </c>
      <c r="K7" s="163">
        <f t="shared" si="1"/>
        <v>2.2582481633095672</v>
      </c>
    </row>
    <row r="8" spans="1:11" x14ac:dyDescent="0.25">
      <c r="A8" s="202" t="s">
        <v>544</v>
      </c>
      <c r="B8" s="212">
        <v>820</v>
      </c>
      <c r="C8" s="160">
        <v>724</v>
      </c>
      <c r="E8" s="29" t="s">
        <v>544</v>
      </c>
      <c r="F8" s="163">
        <f t="shared" si="0"/>
        <v>2.2230053948545558</v>
      </c>
      <c r="G8" s="163">
        <f t="shared" si="0"/>
        <v>1.9627511047252422</v>
      </c>
      <c r="J8" s="29" t="s">
        <v>544</v>
      </c>
      <c r="K8" s="163">
        <f t="shared" si="1"/>
        <v>1.9627511047252422</v>
      </c>
    </row>
    <row r="9" spans="1:11" x14ac:dyDescent="0.25">
      <c r="A9" s="202" t="s">
        <v>545</v>
      </c>
      <c r="B9" s="212">
        <v>1024</v>
      </c>
      <c r="C9" s="160">
        <v>981</v>
      </c>
      <c r="E9" s="29" t="s">
        <v>545</v>
      </c>
      <c r="F9" s="163">
        <f t="shared" si="0"/>
        <v>2.7760457613793479</v>
      </c>
      <c r="G9" s="163">
        <f t="shared" si="0"/>
        <v>2.6594735272589256</v>
      </c>
      <c r="J9" s="29" t="s">
        <v>545</v>
      </c>
      <c r="K9" s="163">
        <f t="shared" si="1"/>
        <v>2.6594735272589256</v>
      </c>
    </row>
    <row r="10" spans="1:11" x14ac:dyDescent="0.25">
      <c r="A10" s="202" t="s">
        <v>546</v>
      </c>
      <c r="B10" s="212">
        <v>1308</v>
      </c>
      <c r="C10" s="160">
        <v>1099</v>
      </c>
      <c r="E10" s="29" t="s">
        <v>546</v>
      </c>
      <c r="F10" s="163">
        <f t="shared" si="0"/>
        <v>3.5459647030119017</v>
      </c>
      <c r="G10" s="163">
        <f t="shared" si="0"/>
        <v>2.9793694255428744</v>
      </c>
      <c r="J10" s="29" t="s">
        <v>546</v>
      </c>
      <c r="K10" s="163">
        <f t="shared" si="1"/>
        <v>2.9793694255428744</v>
      </c>
    </row>
    <row r="11" spans="1:11" x14ac:dyDescent="0.25">
      <c r="A11" s="202" t="s">
        <v>547</v>
      </c>
      <c r="B11" s="212">
        <v>1533</v>
      </c>
      <c r="C11" s="160">
        <v>1300</v>
      </c>
      <c r="E11" s="29" t="s">
        <v>547</v>
      </c>
      <c r="F11" s="163">
        <f t="shared" si="0"/>
        <v>4.1559356955024809</v>
      </c>
      <c r="G11" s="163">
        <f t="shared" si="0"/>
        <v>3.5242768455011251</v>
      </c>
      <c r="J11" s="29" t="s">
        <v>547</v>
      </c>
      <c r="K11" s="163">
        <f t="shared" si="1"/>
        <v>3.5242768455011251</v>
      </c>
    </row>
    <row r="12" spans="1:11" x14ac:dyDescent="0.25">
      <c r="A12" s="202" t="s">
        <v>548</v>
      </c>
      <c r="B12" s="212">
        <v>1607</v>
      </c>
      <c r="C12" s="160">
        <v>1470</v>
      </c>
      <c r="E12" s="29" t="s">
        <v>548</v>
      </c>
      <c r="F12" s="163">
        <f t="shared" si="0"/>
        <v>4.3565483774771607</v>
      </c>
      <c r="G12" s="163">
        <f t="shared" si="0"/>
        <v>3.9851438176051182</v>
      </c>
      <c r="J12" s="29" t="s">
        <v>548</v>
      </c>
      <c r="K12" s="163">
        <f t="shared" si="1"/>
        <v>3.9851438176051182</v>
      </c>
    </row>
    <row r="13" spans="1:11" x14ac:dyDescent="0.25">
      <c r="A13" s="202" t="s">
        <v>549</v>
      </c>
      <c r="B13" s="212">
        <v>1412</v>
      </c>
      <c r="C13" s="160">
        <v>1307</v>
      </c>
      <c r="E13" s="29" t="s">
        <v>549</v>
      </c>
      <c r="F13" s="163">
        <f t="shared" si="0"/>
        <v>3.8279068506519911</v>
      </c>
      <c r="G13" s="163">
        <f t="shared" si="0"/>
        <v>3.5432537208230546</v>
      </c>
      <c r="J13" s="29" t="s">
        <v>549</v>
      </c>
      <c r="K13" s="163">
        <f t="shared" si="1"/>
        <v>3.5432537208230546</v>
      </c>
    </row>
    <row r="14" spans="1:11" x14ac:dyDescent="0.25">
      <c r="A14" s="202" t="s">
        <v>550</v>
      </c>
      <c r="B14" s="212">
        <v>1251</v>
      </c>
      <c r="C14" s="160">
        <v>1135</v>
      </c>
      <c r="E14" s="29" t="s">
        <v>550</v>
      </c>
      <c r="F14" s="163">
        <f t="shared" si="0"/>
        <v>3.3914387182476213</v>
      </c>
      <c r="G14" s="163">
        <f t="shared" si="0"/>
        <v>3.0769647843413668</v>
      </c>
      <c r="J14" s="29" t="s">
        <v>550</v>
      </c>
      <c r="K14" s="163">
        <f t="shared" si="1"/>
        <v>3.0769647843413668</v>
      </c>
    </row>
    <row r="15" spans="1:11" x14ac:dyDescent="0.25">
      <c r="A15" s="202" t="s">
        <v>551</v>
      </c>
      <c r="B15" s="212">
        <v>1197</v>
      </c>
      <c r="C15" s="160">
        <v>974</v>
      </c>
      <c r="E15" s="29" t="s">
        <v>551</v>
      </c>
      <c r="F15" s="163">
        <f t="shared" si="0"/>
        <v>3.2450456800498824</v>
      </c>
      <c r="G15" s="163">
        <f t="shared" si="0"/>
        <v>2.640496651936997</v>
      </c>
      <c r="J15" s="29" t="s">
        <v>551</v>
      </c>
      <c r="K15" s="163">
        <f t="shared" si="1"/>
        <v>2.640496651936997</v>
      </c>
    </row>
    <row r="16" spans="1:11" x14ac:dyDescent="0.25">
      <c r="A16" s="202" t="s">
        <v>552</v>
      </c>
      <c r="B16" s="212">
        <v>1321</v>
      </c>
      <c r="C16" s="160">
        <v>1080</v>
      </c>
      <c r="E16" s="29" t="s">
        <v>552</v>
      </c>
      <c r="F16" s="163">
        <f t="shared" si="0"/>
        <v>3.5812074714669122</v>
      </c>
      <c r="G16" s="163">
        <f t="shared" si="0"/>
        <v>2.9278607639547807</v>
      </c>
      <c r="J16" s="29" t="s">
        <v>552</v>
      </c>
      <c r="K16" s="163">
        <f t="shared" si="1"/>
        <v>2.9278607639547807</v>
      </c>
    </row>
    <row r="17" spans="1:11" x14ac:dyDescent="0.25">
      <c r="A17" s="202" t="s">
        <v>553</v>
      </c>
      <c r="B17" s="212">
        <v>1620</v>
      </c>
      <c r="C17" s="160">
        <v>1234</v>
      </c>
      <c r="E17" s="29" t="s">
        <v>553</v>
      </c>
      <c r="F17" s="163">
        <f t="shared" si="0"/>
        <v>4.3917911459321708</v>
      </c>
      <c r="G17" s="163">
        <f t="shared" si="0"/>
        <v>3.3453520210372218</v>
      </c>
      <c r="J17" s="29" t="s">
        <v>553</v>
      </c>
      <c r="K17" s="163">
        <f t="shared" si="1"/>
        <v>3.3453520210372218</v>
      </c>
    </row>
    <row r="18" spans="1:11" x14ac:dyDescent="0.25">
      <c r="A18" s="202" t="s">
        <v>554</v>
      </c>
      <c r="B18" s="212">
        <v>1535</v>
      </c>
      <c r="C18" s="160">
        <v>1127</v>
      </c>
      <c r="E18" s="29" t="s">
        <v>554</v>
      </c>
      <c r="F18" s="163">
        <f t="shared" si="0"/>
        <v>4.1613576598801743</v>
      </c>
      <c r="G18" s="163">
        <f t="shared" si="0"/>
        <v>3.0552769268305906</v>
      </c>
      <c r="J18" s="29" t="s">
        <v>554</v>
      </c>
      <c r="K18" s="163">
        <f t="shared" si="1"/>
        <v>3.0552769268305906</v>
      </c>
    </row>
    <row r="19" spans="1:11" x14ac:dyDescent="0.25">
      <c r="A19" s="202" t="s">
        <v>555</v>
      </c>
      <c r="B19" s="212">
        <v>712</v>
      </c>
      <c r="C19" s="160">
        <v>528</v>
      </c>
      <c r="E19" s="29" t="s">
        <v>555</v>
      </c>
      <c r="F19" s="163">
        <f t="shared" si="0"/>
        <v>1.9302193184590779</v>
      </c>
      <c r="G19" s="163">
        <f t="shared" si="0"/>
        <v>1.4313985957112263</v>
      </c>
      <c r="J19" s="29" t="s">
        <v>555</v>
      </c>
      <c r="K19" s="163">
        <f t="shared" si="1"/>
        <v>1.4313985957112263</v>
      </c>
    </row>
    <row r="20" spans="1:11" x14ac:dyDescent="0.25">
      <c r="A20" s="202" t="s">
        <v>556</v>
      </c>
      <c r="B20" s="212">
        <v>608</v>
      </c>
      <c r="C20" s="160">
        <v>343</v>
      </c>
      <c r="E20" s="29" t="s">
        <v>556</v>
      </c>
      <c r="F20" s="163">
        <f t="shared" si="0"/>
        <v>1.6482771708189878</v>
      </c>
      <c r="G20" s="163">
        <f t="shared" si="0"/>
        <v>0.92986689077452755</v>
      </c>
      <c r="J20" s="29" t="s">
        <v>556</v>
      </c>
      <c r="K20" s="163">
        <f t="shared" si="1"/>
        <v>0.92986689077452755</v>
      </c>
    </row>
    <row r="21" spans="1:11" x14ac:dyDescent="0.25">
      <c r="A21" s="203" t="s">
        <v>557</v>
      </c>
      <c r="B21" s="72">
        <v>550</v>
      </c>
      <c r="C21" s="111">
        <v>281</v>
      </c>
      <c r="E21" s="31" t="s">
        <v>557</v>
      </c>
      <c r="F21" s="163">
        <f t="shared" si="0"/>
        <v>1.4910402038658606</v>
      </c>
      <c r="G21" s="163">
        <f t="shared" si="0"/>
        <v>0.76178599506601241</v>
      </c>
      <c r="J21" s="31" t="s">
        <v>557</v>
      </c>
      <c r="K21" s="210">
        <f t="shared" si="1"/>
        <v>0.76178599506601241</v>
      </c>
    </row>
    <row r="22" spans="1:11" x14ac:dyDescent="0.25">
      <c r="A22" s="309" t="s">
        <v>16</v>
      </c>
      <c r="B22" s="121">
        <f>SUM(B4:B21)</f>
        <v>19832</v>
      </c>
      <c r="C22" s="124">
        <f>SUM(C4:C21)</f>
        <v>17055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5253</v>
      </c>
      <c r="C3" s="110"/>
      <c r="E3" s="297" t="s">
        <v>709</v>
      </c>
      <c r="F3" s="71">
        <v>59.94</v>
      </c>
      <c r="G3" s="71">
        <v>60.16</v>
      </c>
      <c r="K3" s="122" t="s">
        <v>16</v>
      </c>
      <c r="L3" s="71">
        <v>2.38</v>
      </c>
      <c r="M3" s="71">
        <v>2.1</v>
      </c>
    </row>
    <row r="4" spans="1:16" x14ac:dyDescent="0.25">
      <c r="A4" s="202" t="s">
        <v>704</v>
      </c>
      <c r="B4" s="212">
        <v>4425</v>
      </c>
      <c r="C4" s="160"/>
      <c r="E4" s="298" t="s">
        <v>710</v>
      </c>
      <c r="F4" s="214">
        <v>34.369999999999997</v>
      </c>
      <c r="G4" s="214">
        <v>33.43</v>
      </c>
      <c r="K4" s="215" t="s">
        <v>212</v>
      </c>
      <c r="L4" s="214">
        <v>2.38</v>
      </c>
      <c r="M4" s="214">
        <v>2.1</v>
      </c>
      <c r="N4" s="211"/>
    </row>
    <row r="5" spans="1:16" x14ac:dyDescent="0.25">
      <c r="A5" s="202" t="s">
        <v>705</v>
      </c>
      <c r="B5" s="212">
        <v>3186</v>
      </c>
      <c r="C5" s="160"/>
      <c r="E5" s="298" t="s">
        <v>711</v>
      </c>
      <c r="F5" s="214">
        <v>4.66</v>
      </c>
      <c r="G5" s="214">
        <v>5.36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>
        <v>2401</v>
      </c>
      <c r="C6" s="160"/>
      <c r="E6" s="298" t="s">
        <v>712</v>
      </c>
      <c r="F6" s="214">
        <v>0.9</v>
      </c>
      <c r="G6" s="214">
        <v>0.87</v>
      </c>
      <c r="K6" s="226"/>
      <c r="L6" s="164"/>
      <c r="M6" s="211"/>
    </row>
    <row r="7" spans="1:16" x14ac:dyDescent="0.25">
      <c r="A7" s="202" t="s">
        <v>707</v>
      </c>
      <c r="B7" s="212">
        <v>710</v>
      </c>
      <c r="C7" s="160"/>
      <c r="E7" s="299" t="s">
        <v>713</v>
      </c>
      <c r="F7" s="73">
        <v>0.12</v>
      </c>
      <c r="G7" s="73">
        <v>0.19</v>
      </c>
      <c r="K7" s="227"/>
      <c r="L7" s="211"/>
      <c r="M7" s="211"/>
    </row>
    <row r="8" spans="1:16" x14ac:dyDescent="0.25">
      <c r="A8" s="203" t="s">
        <v>708</v>
      </c>
      <c r="B8" s="72">
        <v>313</v>
      </c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>
        <f>B3/SUM(B3:B8)*100</f>
        <v>32.250736738703338</v>
      </c>
      <c r="E13" s="217" t="s">
        <v>836</v>
      </c>
      <c r="F13" s="289">
        <f>IF(ISBLANK(F3),"",F3)</f>
        <v>59.94</v>
      </c>
      <c r="G13" s="289">
        <f>IF(ISBLANK(G3),"",G3)</f>
        <v>60.16</v>
      </c>
    </row>
    <row r="14" spans="1:16" x14ac:dyDescent="0.25">
      <c r="A14" s="220" t="s">
        <v>825</v>
      </c>
      <c r="B14" s="305" t="e">
        <f>C4/SUM(C3:C8)*100</f>
        <v>#DIV/0!</v>
      </c>
      <c r="C14" s="302">
        <f>B4/SUM(B3:B8)*100</f>
        <v>27.167239685658153</v>
      </c>
      <c r="E14" s="286" t="s">
        <v>837</v>
      </c>
      <c r="F14" s="290">
        <f t="shared" ref="F14:G17" si="0">IF(ISBLANK(F4),"",F4)</f>
        <v>34.369999999999997</v>
      </c>
      <c r="G14" s="290">
        <f t="shared" si="0"/>
        <v>33.43</v>
      </c>
    </row>
    <row r="15" spans="1:16" x14ac:dyDescent="0.25">
      <c r="A15" s="220" t="s">
        <v>826</v>
      </c>
      <c r="B15" s="305" t="e">
        <f>C5/SUM(C3:C8)*100</f>
        <v>#DIV/0!</v>
      </c>
      <c r="C15" s="302">
        <f>B5/SUM(B3:B8)*100</f>
        <v>19.560412573673872</v>
      </c>
      <c r="E15" s="286" t="s">
        <v>838</v>
      </c>
      <c r="F15" s="290">
        <f t="shared" si="0"/>
        <v>4.66</v>
      </c>
      <c r="G15" s="290">
        <f t="shared" si="0"/>
        <v>5.36</v>
      </c>
    </row>
    <row r="16" spans="1:16" x14ac:dyDescent="0.25">
      <c r="A16" s="220" t="s">
        <v>827</v>
      </c>
      <c r="B16" s="305" t="e">
        <f>C6/SUM(C3:C8)*100</f>
        <v>#DIV/0!</v>
      </c>
      <c r="C16" s="302">
        <f>B6/SUM(B3:B8)*100</f>
        <v>14.74091355599214</v>
      </c>
      <c r="E16" s="286" t="s">
        <v>839</v>
      </c>
      <c r="F16" s="290">
        <f t="shared" si="0"/>
        <v>0.9</v>
      </c>
      <c r="G16" s="290">
        <f t="shared" si="0"/>
        <v>0.87</v>
      </c>
    </row>
    <row r="17" spans="1:18" x14ac:dyDescent="0.25">
      <c r="A17" s="220" t="s">
        <v>828</v>
      </c>
      <c r="B17" s="305" t="e">
        <f>C7/SUM(C3:C8)*100</f>
        <v>#DIV/0!</v>
      </c>
      <c r="C17" s="302">
        <f>B7/SUM(B3:B8)*100</f>
        <v>4.3590373280943027</v>
      </c>
      <c r="E17" s="219" t="s">
        <v>840</v>
      </c>
      <c r="F17" s="291">
        <f t="shared" si="0"/>
        <v>0.12</v>
      </c>
      <c r="G17" s="291">
        <f t="shared" si="0"/>
        <v>0.19</v>
      </c>
    </row>
    <row r="18" spans="1:18" x14ac:dyDescent="0.25">
      <c r="A18" s="221" t="s">
        <v>829</v>
      </c>
      <c r="B18" s="306" t="e">
        <f>C8/SUM(C3:C8)*100</f>
        <v>#DIV/0!</v>
      </c>
      <c r="C18" s="303">
        <f>B8/SUM(B3:B8)*100</f>
        <v>1.9216601178781927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>
        <f>C13</f>
        <v>32.250736738703338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>
        <f t="shared" si="1"/>
        <v>27.167239685658153</v>
      </c>
    </row>
    <row r="24" spans="1:18" x14ac:dyDescent="0.25">
      <c r="A24" s="307" t="s">
        <v>832</v>
      </c>
      <c r="B24" s="305" t="e">
        <f t="shared" si="1"/>
        <v>#DIV/0!</v>
      </c>
      <c r="C24" s="302">
        <f t="shared" si="1"/>
        <v>19.560412573673872</v>
      </c>
    </row>
    <row r="25" spans="1:18" x14ac:dyDescent="0.25">
      <c r="A25" s="220" t="s">
        <v>833</v>
      </c>
      <c r="B25" s="305" t="e">
        <f t="shared" si="1"/>
        <v>#DIV/0!</v>
      </c>
      <c r="C25" s="302">
        <f t="shared" si="1"/>
        <v>14.74091355599214</v>
      </c>
    </row>
    <row r="26" spans="1:18" x14ac:dyDescent="0.25">
      <c r="A26" s="220" t="s">
        <v>834</v>
      </c>
      <c r="B26" s="305" t="e">
        <f t="shared" si="1"/>
        <v>#DIV/0!</v>
      </c>
      <c r="C26" s="302">
        <f t="shared" si="1"/>
        <v>4.3590373280943027</v>
      </c>
    </row>
    <row r="27" spans="1:18" x14ac:dyDescent="0.25">
      <c r="A27" s="308" t="s">
        <v>835</v>
      </c>
      <c r="B27" s="306" t="e">
        <f t="shared" si="1"/>
        <v>#DIV/0!</v>
      </c>
      <c r="C27" s="303">
        <f t="shared" si="1"/>
        <v>1.9216601178781927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7261</v>
      </c>
      <c r="C34" s="110"/>
      <c r="E34" s="297" t="s">
        <v>709</v>
      </c>
      <c r="F34" s="71">
        <v>60.16</v>
      </c>
      <c r="G34" s="211"/>
      <c r="K34" s="122" t="s">
        <v>16</v>
      </c>
      <c r="L34" s="71">
        <v>2.1</v>
      </c>
      <c r="M34" s="211"/>
    </row>
    <row r="35" spans="1:16" x14ac:dyDescent="0.25">
      <c r="A35" s="202" t="s">
        <v>704</v>
      </c>
      <c r="B35" s="212">
        <v>4483</v>
      </c>
      <c r="C35" s="160"/>
      <c r="E35" s="298" t="s">
        <v>710</v>
      </c>
      <c r="F35" s="214">
        <v>33.43</v>
      </c>
      <c r="G35" s="211"/>
      <c r="K35" s="215" t="s">
        <v>212</v>
      </c>
      <c r="L35" s="214">
        <v>2.1</v>
      </c>
      <c r="M35" s="211"/>
      <c r="N35" s="29" t="s">
        <v>876</v>
      </c>
    </row>
    <row r="36" spans="1:16" x14ac:dyDescent="0.25">
      <c r="A36" s="202" t="s">
        <v>705</v>
      </c>
      <c r="B36" s="212">
        <v>2815</v>
      </c>
      <c r="C36" s="160"/>
      <c r="E36" s="298" t="s">
        <v>711</v>
      </c>
      <c r="F36" s="214">
        <v>5.36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1792</v>
      </c>
      <c r="C37" s="160"/>
      <c r="E37" s="298" t="s">
        <v>712</v>
      </c>
      <c r="F37" s="214">
        <v>0.87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535</v>
      </c>
      <c r="C38" s="160"/>
      <c r="E38" s="299" t="s">
        <v>713</v>
      </c>
      <c r="F38" s="73">
        <v>0.19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223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42.439651645332866</v>
      </c>
      <c r="E44" s="217" t="s">
        <v>836</v>
      </c>
      <c r="F44" s="289">
        <f>IF(ISBLANK(F34),"",F34)</f>
        <v>60.16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26.202583435618681</v>
      </c>
      <c r="E45" s="286" t="s">
        <v>837</v>
      </c>
      <c r="F45" s="290">
        <f t="shared" ref="F45:F48" si="2">IF(ISBLANK(F35),"",F35)</f>
        <v>33.43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16.453328657431761</v>
      </c>
      <c r="E46" s="286" t="s">
        <v>838</v>
      </c>
      <c r="F46" s="290">
        <f t="shared" si="2"/>
        <v>5.36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10.474019521889064</v>
      </c>
      <c r="E47" s="286" t="s">
        <v>839</v>
      </c>
      <c r="F47" s="290">
        <f t="shared" si="2"/>
        <v>0.87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3.1270091764568351</v>
      </c>
      <c r="E48" s="219" t="s">
        <v>840</v>
      </c>
      <c r="F48" s="291">
        <f t="shared" si="2"/>
        <v>0.19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1.3034075632707931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42.439651645332866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26.202583435618681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16.453328657431761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10.474019521889064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3.1270091764568351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1.3034075632707931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2024-04-26T07:40:35Z</dcterms:modified>
</cp:coreProperties>
</file>